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deleine\Desktop\Entreprise Petit Page\catalogue\Bons de commande\"/>
    </mc:Choice>
  </mc:AlternateContent>
  <xr:revisionPtr revIDLastSave="0" documentId="8_{8C9D36D6-A448-4798-836C-34887DE1CA9C}" xr6:coauthVersionLast="47" xr6:coauthVersionMax="47" xr10:uidLastSave="{00000000-0000-0000-0000-000000000000}"/>
  <bookViews>
    <workbookView xWindow="780" yWindow="780" windowWidth="18300" windowHeight="9135" tabRatio="785" xr2:uid="{00000000-000D-0000-FFFF-FFFF00000000}"/>
  </bookViews>
  <sheets>
    <sheet name="Fiche client et livraison" sheetId="3" r:id="rId1"/>
    <sheet name="Bon de commande" sheetId="2" r:id="rId2"/>
    <sheet name="Etiquettes de bière, préférence" sheetId="5" r:id="rId3"/>
    <sheet name="Villes de livraisons" sheetId="6" state="hidden" r:id="rId4"/>
    <sheet name="Produits et prix" sheetId="7" state="hidden" r:id="rId5"/>
  </sheets>
  <definedNames>
    <definedName name="circuitsdelivraison">'Fiche client et livraison'!$A$40:$A$47</definedName>
    <definedName name="trajet1">'Villes de livraisons'!$C$6:$D$6</definedName>
    <definedName name="trajet2">'Villes de livraisons'!$C$7:$E$7</definedName>
    <definedName name="trajet3">'Villes de livraisons'!$C$8:$F$8</definedName>
    <definedName name="trajet4">'Villes de livraisons'!$C$9:$F$9</definedName>
    <definedName name="trajet5">'Villes de livraisons'!$C$12:$E$12</definedName>
    <definedName name="trajet6">'Villes de livraisons'!$C$13:$F$13</definedName>
    <definedName name="trajet7">'Villes de livraisons'!$C$14:$E$14</definedName>
    <definedName name="trajet8">'Villes de livraisons'!$C$15:$F$15</definedName>
    <definedName name="villes">'Villes de livraisons'!#REF!</definedName>
    <definedName name="villesdelivraison">'Fiche client et livraison'!$B$40:$B$47</definedName>
  </definedNames>
  <calcPr calcId="191029"/>
</workbook>
</file>

<file path=xl/calcChain.xml><?xml version="1.0" encoding="utf-8"?>
<calcChain xmlns="http://schemas.openxmlformats.org/spreadsheetml/2006/main">
  <c r="A44" i="3" l="1"/>
  <c r="N9" i="2"/>
  <c r="F34" i="2"/>
  <c r="A14" i="5"/>
  <c r="A48" i="5"/>
  <c r="C48" i="5"/>
  <c r="C14" i="5"/>
  <c r="N7" i="2"/>
  <c r="N6" i="2"/>
  <c r="N11" i="2"/>
  <c r="G3" i="2"/>
  <c r="G31" i="2"/>
  <c r="G32" i="2"/>
  <c r="B33" i="2"/>
  <c r="N13" i="2" l="1"/>
  <c r="C6" i="5"/>
  <c r="D50" i="2"/>
  <c r="G49" i="2" s="1"/>
  <c r="G50" i="2" s="1"/>
  <c r="G4" i="2"/>
  <c r="G7" i="2" s="1"/>
  <c r="G5" i="2"/>
  <c r="G6" i="2"/>
  <c r="G22" i="2"/>
  <c r="I22" i="2" s="1"/>
  <c r="G21" i="2"/>
  <c r="I21" i="2" s="1"/>
  <c r="B32" i="2"/>
  <c r="D32" i="2" s="1"/>
  <c r="G38" i="2"/>
  <c r="G36" i="2"/>
  <c r="G34" i="2"/>
  <c r="G25" i="2"/>
  <c r="G17" i="2"/>
  <c r="G18" i="2"/>
  <c r="G19" i="2"/>
  <c r="G16" i="2"/>
  <c r="G12" i="2"/>
  <c r="G13" i="2"/>
  <c r="G14" i="2"/>
  <c r="G11" i="2"/>
  <c r="B36" i="2"/>
  <c r="B35" i="2"/>
  <c r="B31" i="2"/>
  <c r="B24" i="2"/>
  <c r="B19" i="2"/>
  <c r="B15" i="2"/>
  <c r="B11" i="2"/>
  <c r="B6" i="2"/>
  <c r="B4" i="2"/>
  <c r="B28" i="7"/>
  <c r="B27" i="2" s="1"/>
  <c r="B27" i="7"/>
  <c r="B26" i="2" s="1"/>
  <c r="B26" i="7"/>
  <c r="B25" i="2" s="1"/>
  <c r="B23" i="7"/>
  <c r="B22" i="2" s="1"/>
  <c r="B22" i="7"/>
  <c r="B21" i="2" s="1"/>
  <c r="B21" i="7"/>
  <c r="B20" i="2" s="1"/>
  <c r="B17" i="2"/>
  <c r="B17" i="7"/>
  <c r="B16" i="2" s="1"/>
  <c r="B14" i="7"/>
  <c r="B13" i="2" s="1"/>
  <c r="B13" i="7"/>
  <c r="B12" i="2" s="1"/>
  <c r="B9" i="2"/>
  <c r="B8" i="2"/>
  <c r="B8" i="7"/>
  <c r="B7" i="2" s="1"/>
  <c r="A47" i="3"/>
  <c r="A46" i="3"/>
  <c r="A43" i="3"/>
  <c r="A42" i="3"/>
  <c r="A45" i="3"/>
  <c r="A41" i="3"/>
  <c r="A40" i="3"/>
  <c r="G2" i="2"/>
  <c r="I25" i="2" l="1"/>
  <c r="I19" i="2"/>
  <c r="I18" i="2"/>
  <c r="I17" i="2"/>
  <c r="I16" i="2"/>
  <c r="I14" i="2"/>
  <c r="I13" i="2"/>
  <c r="I12" i="2"/>
  <c r="I11" i="2"/>
  <c r="G47" i="2" l="1"/>
  <c r="G48" i="2" s="1"/>
  <c r="I34" i="2"/>
  <c r="I38" i="2"/>
  <c r="I36" i="2"/>
  <c r="I32" i="2"/>
  <c r="I31" i="2"/>
  <c r="D6" i="2"/>
  <c r="D11" i="2"/>
  <c r="D15" i="2"/>
  <c r="D19" i="2"/>
  <c r="D24" i="2"/>
  <c r="D33" i="2"/>
  <c r="D41" i="2"/>
  <c r="D42" i="2"/>
  <c r="D43" i="2"/>
  <c r="D46" i="2"/>
  <c r="D47" i="2"/>
  <c r="D48" i="2"/>
  <c r="D35" i="2"/>
  <c r="D36" i="2"/>
  <c r="D4" i="2"/>
  <c r="D27" i="2"/>
  <c r="D26" i="2"/>
  <c r="D25" i="2"/>
  <c r="D22" i="2"/>
  <c r="D21" i="2"/>
  <c r="D20" i="2"/>
  <c r="D17" i="2"/>
  <c r="D16" i="2"/>
  <c r="D13" i="2"/>
  <c r="D12" i="2"/>
  <c r="D9" i="2"/>
  <c r="D8" i="2"/>
  <c r="D7" i="2"/>
  <c r="G45" i="2" l="1"/>
  <c r="G46" i="2" l="1"/>
  <c r="D31" i="2"/>
  <c r="G43" i="2" s="1"/>
  <c r="H43" i="2" s="1"/>
  <c r="H52" i="2" s="1"/>
  <c r="H53" i="2" l="1"/>
  <c r="G44" i="2" l="1"/>
  <c r="H51" i="2" s="1"/>
</calcChain>
</file>

<file path=xl/sharedStrings.xml><?xml version="1.0" encoding="utf-8"?>
<sst xmlns="http://schemas.openxmlformats.org/spreadsheetml/2006/main" count="392" uniqueCount="278">
  <si>
    <t>Qté</t>
  </si>
  <si>
    <t>Prix</t>
  </si>
  <si>
    <t>Total</t>
  </si>
  <si>
    <t>sac d'1kg</t>
  </si>
  <si>
    <t>sac de 4kg</t>
  </si>
  <si>
    <t>sac de 10kg</t>
  </si>
  <si>
    <t>sac de 25 kg</t>
  </si>
  <si>
    <t>Son d'épeautre</t>
  </si>
  <si>
    <t>Épeautre cru</t>
  </si>
  <si>
    <t xml:space="preserve">Malt d’orge pilsen </t>
  </si>
  <si>
    <t>Malt de blé pilsen</t>
  </si>
  <si>
    <t>Malt d’épeautre</t>
  </si>
  <si>
    <t xml:space="preserve">Orge cru </t>
  </si>
  <si>
    <t>Blé cru</t>
  </si>
  <si>
    <t>Balle d'épeautre (bourre, coussin...)</t>
  </si>
  <si>
    <t>sac de 5kg</t>
  </si>
  <si>
    <t xml:space="preserve">Oignons jaunes (octobre à mai) </t>
  </si>
  <si>
    <t>Oignons rouges (octobre à mars)</t>
  </si>
  <si>
    <t>sachet de 500g</t>
  </si>
  <si>
    <t>sac de 3kg</t>
  </si>
  <si>
    <t>Nature - boîte de 100g</t>
  </si>
  <si>
    <t>Salé - boîte de 100g</t>
  </si>
  <si>
    <t>Grains d'épeautre entiers</t>
  </si>
  <si>
    <t>Farine T65 (feuilletages, brioches...)</t>
  </si>
  <si>
    <t>Farine T150 (pain, gateau, crêpes…)</t>
  </si>
  <si>
    <t>Farine Polyvalente (tout)</t>
  </si>
  <si>
    <t>ÉPEAUTRE (cultivé en France)</t>
  </si>
  <si>
    <t>LÉGUMES</t>
  </si>
  <si>
    <t>CRAC-CROC (malt d'orge apéritif)</t>
  </si>
  <si>
    <t>MALT (prix au kilo)</t>
  </si>
  <si>
    <t>GRAINS CRU (prix au kilo)</t>
  </si>
  <si>
    <t>PÂTES D'ÉPEAUTRE</t>
  </si>
  <si>
    <t>Pommes de terre (sac de 10kg)</t>
  </si>
  <si>
    <t>Gourgandine</t>
  </si>
  <si>
    <t>Agata</t>
  </si>
  <si>
    <t>BIÈRES</t>
  </si>
  <si>
    <t>Petites bouteilles - 33cl</t>
  </si>
  <si>
    <t>Blonde</t>
  </si>
  <si>
    <t>Brune</t>
  </si>
  <si>
    <t>Lager</t>
  </si>
  <si>
    <t>Triple</t>
  </si>
  <si>
    <t>Grandes bouteilles - 75cl</t>
  </si>
  <si>
    <t>Produit</t>
  </si>
  <si>
    <t>Nous livrons nous-mêmes nos produits sur les trajets suivants, au départ de notre ferme (Vendôme)</t>
  </si>
  <si>
    <t>Date limite de commande</t>
  </si>
  <si>
    <t>Jour de Livraison</t>
  </si>
  <si>
    <t>ÉPEAUTRE</t>
  </si>
  <si>
    <t>BOUTEILLES</t>
  </si>
  <si>
    <t>les éducateurs</t>
  </si>
  <si>
    <t>Marie enceinte</t>
  </si>
  <si>
    <t>Sainte Blandine</t>
  </si>
  <si>
    <t>Saint Benoît</t>
  </si>
  <si>
    <t>Saint Antoine de Padoue</t>
  </si>
  <si>
    <t>Saint Augustin</t>
  </si>
  <si>
    <t>Saint Joseph</t>
  </si>
  <si>
    <t>Sainte Philomène</t>
  </si>
  <si>
    <t>Saint Charles de Foucauld</t>
  </si>
  <si>
    <t>Saint Jean Baptiste</t>
  </si>
  <si>
    <t>Saint Gabriel archange</t>
  </si>
  <si>
    <t>Saint Michel au dragon</t>
  </si>
  <si>
    <t>Sainte Marie Madeleine</t>
  </si>
  <si>
    <t>Sainte Thérèse de l'enfant Jésus</t>
  </si>
  <si>
    <t>Saint Raphaël archange</t>
  </si>
  <si>
    <t>Saint Tarcisius</t>
  </si>
  <si>
    <t>Saint Jean-Marie Vianney</t>
  </si>
  <si>
    <t>Saint Pierre</t>
  </si>
  <si>
    <t>Sainte Jehanne d'Arc</t>
  </si>
  <si>
    <t>Saint Louis</t>
  </si>
  <si>
    <t>Saint Côme</t>
  </si>
  <si>
    <t>Sainte Famille</t>
  </si>
  <si>
    <t>Saint François d'Assise</t>
  </si>
  <si>
    <t>Saint Guy</t>
  </si>
  <si>
    <t>Saint Paul</t>
  </si>
  <si>
    <t>Saint Martin</t>
  </si>
  <si>
    <t>Vierge Marie couronnée</t>
  </si>
  <si>
    <t>CIDRE - 75cl</t>
  </si>
  <si>
    <t>Brut</t>
  </si>
  <si>
    <t>Nous éditons une facture suite à votre commande.</t>
  </si>
  <si>
    <t>Dont TVA</t>
  </si>
  <si>
    <t>dont TVA 5,5%</t>
  </si>
  <si>
    <t>dessin en rapport avec l'intention</t>
  </si>
  <si>
    <t>N'hésitez pas à appeler Isabelle Sécher si vous avez des difficultés à remplir ce bon</t>
  </si>
  <si>
    <t>06 88 37 64 23</t>
  </si>
  <si>
    <t>Récap</t>
  </si>
  <si>
    <t>Client</t>
  </si>
  <si>
    <t>Tel</t>
  </si>
  <si>
    <t>Date</t>
  </si>
  <si>
    <t>Circuit</t>
  </si>
  <si>
    <t>LIVRAISON</t>
  </si>
  <si>
    <t>FICHE CLIENT</t>
  </si>
  <si>
    <t>AIDE À LA COMMANDE</t>
  </si>
  <si>
    <t>Interlocuteur</t>
  </si>
  <si>
    <t>Qualité</t>
  </si>
  <si>
    <t>contact (tel, mail, si différent)</t>
  </si>
  <si>
    <t>Indiquer le nombre de kg</t>
  </si>
  <si>
    <t>TVA 20%</t>
  </si>
  <si>
    <t>Poitiers</t>
  </si>
  <si>
    <t>Ligugé</t>
  </si>
  <si>
    <t>Circuits de livraisons à ne pas modifier. Choississez votre livraison dans l'onglet 1. Les frais de port se calculent en fin de bon de commande.</t>
  </si>
  <si>
    <t>La Cotellerie</t>
  </si>
  <si>
    <t>Laval</t>
  </si>
  <si>
    <t>Blois</t>
  </si>
  <si>
    <t>Nouant-le-Fusellier</t>
  </si>
  <si>
    <t>Montoire</t>
  </si>
  <si>
    <t>Orléans</t>
  </si>
  <si>
    <t>Bouzy</t>
  </si>
  <si>
    <t>Vézelay</t>
  </si>
  <si>
    <t>Angers</t>
  </si>
  <si>
    <t>Cholet</t>
  </si>
  <si>
    <t>Nantes</t>
  </si>
  <si>
    <t>Saint Laurent sur Sèvres</t>
  </si>
  <si>
    <t>Le Mans</t>
  </si>
  <si>
    <t>Vion</t>
  </si>
  <si>
    <t>Flée</t>
  </si>
  <si>
    <t>Mont Saint Michel</t>
  </si>
  <si>
    <t>Reuil Malmaison</t>
  </si>
  <si>
    <t>Rambouillet</t>
  </si>
  <si>
    <t>Saint Benoît sur Loire</t>
  </si>
  <si>
    <t>Fontgombault</t>
  </si>
  <si>
    <t>Le Blanc</t>
  </si>
  <si>
    <t>Saint Gaultier</t>
  </si>
  <si>
    <t>Genillé</t>
  </si>
  <si>
    <t>Ville</t>
  </si>
  <si>
    <t>circuit 1</t>
  </si>
  <si>
    <t>circuit 2</t>
  </si>
  <si>
    <t>circuit 3</t>
  </si>
  <si>
    <t>circuit 4</t>
  </si>
  <si>
    <t>circuit 5</t>
  </si>
  <si>
    <t>circuit 6</t>
  </si>
  <si>
    <t>circuit 7</t>
  </si>
  <si>
    <t>circuit 8</t>
  </si>
  <si>
    <t>PARTICULIERS 1 (offert à partir de 150€)</t>
  </si>
  <si>
    <t>PARTICULIERS 2 (offert à partir de 100 €)</t>
  </si>
  <si>
    <t>Vous êtes professionnel? Mettez aussi un "x" dans la case suivante</t>
  </si>
  <si>
    <t>Ville (menu déroulant)</t>
  </si>
  <si>
    <t>Circuit de livraison</t>
  </si>
  <si>
    <t>Catégorie:</t>
  </si>
  <si>
    <t>Frais de port</t>
  </si>
  <si>
    <t xml:space="preserve">TOTAL </t>
  </si>
  <si>
    <t>NET À PAYER</t>
  </si>
  <si>
    <t>Le calcul total s'effectue automatiquement dans le tableau récapitulatif en bas de l'onglet 2.</t>
  </si>
  <si>
    <r>
      <t xml:space="preserve">Prénom/ Nom / Société  </t>
    </r>
    <r>
      <rPr>
        <sz val="10"/>
        <color rgb="FFFF0000"/>
        <rFont val="Montserrat Medium"/>
      </rPr>
      <t>(*)</t>
    </r>
  </si>
  <si>
    <r>
      <t xml:space="preserve">Adresse mail </t>
    </r>
    <r>
      <rPr>
        <sz val="10"/>
        <color rgb="FFFF0000"/>
        <rFont val="Montserrat Medium"/>
      </rPr>
      <t>(*)</t>
    </r>
  </si>
  <si>
    <r>
      <t xml:space="preserve">Adresse de facturation </t>
    </r>
    <r>
      <rPr>
        <sz val="10"/>
        <color rgb="FFFF0000"/>
        <rFont val="Montserrat Medium"/>
      </rPr>
      <t>(*)</t>
    </r>
  </si>
  <si>
    <t>Notes / Remarques</t>
  </si>
  <si>
    <t>Poitiers / Ligugé</t>
  </si>
  <si>
    <t>La Cotellerie / Laval / Mont Saint Michel</t>
  </si>
  <si>
    <t>Angers / Cholet / Saint Laurent sur Sèvres / Nantes</t>
  </si>
  <si>
    <t>Blois / Nouant-le-Fusellier / Montoire</t>
  </si>
  <si>
    <t>Orléans / Saint Benoït sur Loire / Bouzy / Vézelay</t>
  </si>
  <si>
    <t>Le Mans / Vion / Flée</t>
  </si>
  <si>
    <t>Fontgombault / Le Blanc / Saint Gaultier / Genillé</t>
  </si>
  <si>
    <t>sac de 25 kg (pro uniquement)</t>
  </si>
  <si>
    <t>sac de 1,5kg</t>
  </si>
  <si>
    <t xml:space="preserve">Fût </t>
  </si>
  <si>
    <t>30 litres</t>
  </si>
  <si>
    <t>20 litres</t>
  </si>
  <si>
    <t>Fûts</t>
  </si>
  <si>
    <r>
      <t xml:space="preserve">Oignons jaunes </t>
    </r>
    <r>
      <rPr>
        <b/>
        <sz val="9"/>
        <color rgb="FFFF0000"/>
        <rFont val="Montserrat Medium"/>
      </rPr>
      <t xml:space="preserve">(octobre à mai) </t>
    </r>
  </si>
  <si>
    <r>
      <t xml:space="preserve">Oignons rouges </t>
    </r>
    <r>
      <rPr>
        <b/>
        <sz val="9"/>
        <color rgb="FFFF0000"/>
        <rFont val="Montserrat Medium"/>
      </rPr>
      <t>(octobre à mars)</t>
    </r>
  </si>
  <si>
    <r>
      <t xml:space="preserve">Pommes de terre (sac de 10kg) </t>
    </r>
    <r>
      <rPr>
        <b/>
        <sz val="9"/>
        <color rgb="FFFF0000"/>
        <rFont val="Montserrat Medium"/>
      </rPr>
      <t>(à partir d'octobre)</t>
    </r>
  </si>
  <si>
    <t>Saint Bruno</t>
  </si>
  <si>
    <t>Choisissez votre ville dans le menu déroulant (cases grises) sur un des circuits de livraison. Attention à ne renseigner qu'une seule ville,</t>
  </si>
  <si>
    <t>EARL LA PROVIDENCE</t>
  </si>
  <si>
    <t xml:space="preserve"> IBAN: FR76 1440 6301 1090 0234 3398 197</t>
  </si>
  <si>
    <t>Téléphone ( *OBLIGATOIRE ! ! ! )</t>
  </si>
  <si>
    <r>
      <t xml:space="preserve">Farine T65 </t>
    </r>
    <r>
      <rPr>
        <b/>
        <sz val="9"/>
        <color rgb="FFFF0000"/>
        <rFont val="Montserrat Medium"/>
      </rPr>
      <t>(LIMITÉ à 2 KG/foyer)</t>
    </r>
  </si>
  <si>
    <t>Quantité</t>
  </si>
  <si>
    <t>Coffret de Noël (3 x 75cl)</t>
  </si>
  <si>
    <t>Coffret de l'avent (4x33cl)</t>
  </si>
  <si>
    <t xml:space="preserve"> Coffret Avent + Noël</t>
  </si>
  <si>
    <t>Coffrets de bières</t>
  </si>
  <si>
    <t>4 bouteilles de 33cl et 3 bouteilles de 75</t>
  </si>
  <si>
    <t>Total offre saisonnière</t>
  </si>
  <si>
    <t>Offre saisonnière (cf à gauche)</t>
  </si>
  <si>
    <t>SAISONNIERE</t>
  </si>
  <si>
    <t xml:space="preserve">la vie à naître </t>
  </si>
  <si>
    <t>BL</t>
  </si>
  <si>
    <t>BR</t>
  </si>
  <si>
    <t>T</t>
  </si>
  <si>
    <t>L</t>
  </si>
  <si>
    <t>les époux</t>
  </si>
  <si>
    <t>Marie et Joseph mariés</t>
  </si>
  <si>
    <t>les mamans</t>
  </si>
  <si>
    <t>Marie enceinte priant</t>
  </si>
  <si>
    <t xml:space="preserve">les papas </t>
  </si>
  <si>
    <t>Joseph avec Jésus dans les bras</t>
  </si>
  <si>
    <t>Marie et Joseph avec un berceau</t>
  </si>
  <si>
    <t>saint Augustin</t>
  </si>
  <si>
    <t>sainte Philomène</t>
  </si>
  <si>
    <t>saint Thomas</t>
  </si>
  <si>
    <t>saint Jean Bosco</t>
  </si>
  <si>
    <t>les missionnaires</t>
  </si>
  <si>
    <t>saint Damien de Molokaï</t>
  </si>
  <si>
    <t>sainte Anne</t>
  </si>
  <si>
    <t>les adolescents</t>
  </si>
  <si>
    <t>les jeunes filles</t>
  </si>
  <si>
    <t>les étudiants</t>
  </si>
  <si>
    <t>les grands parents</t>
  </si>
  <si>
    <t>saint Charles de Foucauld</t>
  </si>
  <si>
    <t>saint Jacques</t>
  </si>
  <si>
    <t>saint Jean-Baptiste</t>
  </si>
  <si>
    <t>sainte Blandine</t>
  </si>
  <si>
    <t>sainte Geneviève</t>
  </si>
  <si>
    <t>sainte Rita</t>
  </si>
  <si>
    <t>saint Gabriel</t>
  </si>
  <si>
    <t>saint Michel</t>
  </si>
  <si>
    <t>sainte Marie Madeleine</t>
  </si>
  <si>
    <t>Jésus miséricordieux</t>
  </si>
  <si>
    <t xml:space="preserve">avoir le courage d'aller me confesser </t>
  </si>
  <si>
    <t>demander l'audace dans la prière</t>
  </si>
  <si>
    <t>ceux qui nous gouvernent</t>
  </si>
  <si>
    <t>les martyrs de notre temps</t>
  </si>
  <si>
    <t>les nouveaux convertis</t>
  </si>
  <si>
    <t>les militaires</t>
  </si>
  <si>
    <t>les pèlerins</t>
  </si>
  <si>
    <t>avoir l'humble courage de demander pardon</t>
  </si>
  <si>
    <t>les moines</t>
  </si>
  <si>
    <t>saint Benoît</t>
  </si>
  <si>
    <t>sainte Thérèse</t>
  </si>
  <si>
    <t>saint Bruno</t>
  </si>
  <si>
    <t>saint Rapahel</t>
  </si>
  <si>
    <t>saint Tarcisius</t>
  </si>
  <si>
    <t>saint Jean-Marie Vianney</t>
  </si>
  <si>
    <t>Jésus donnant un agneau à un prêtre</t>
  </si>
  <si>
    <t>saint Pierre</t>
  </si>
  <si>
    <t xml:space="preserve">le saint Père </t>
  </si>
  <si>
    <t>sainte Jehanne d'Arc</t>
  </si>
  <si>
    <t>saint Louis</t>
  </si>
  <si>
    <t>les causes desesérées</t>
  </si>
  <si>
    <t xml:space="preserve">demander la foi </t>
  </si>
  <si>
    <t>les religieuses</t>
  </si>
  <si>
    <t xml:space="preserve">les servants d'autel </t>
  </si>
  <si>
    <t xml:space="preserve">les accompagnateurs spirituels </t>
  </si>
  <si>
    <t xml:space="preserve">les ermites </t>
  </si>
  <si>
    <t>les prêtres</t>
  </si>
  <si>
    <t>les évêques</t>
  </si>
  <si>
    <t>l'Eglise</t>
  </si>
  <si>
    <t>la France</t>
  </si>
  <si>
    <t>33 cl</t>
  </si>
  <si>
    <t>75 cl</t>
  </si>
  <si>
    <t xml:space="preserve">" Un verre une prière avec…" </t>
  </si>
  <si>
    <t>"Une bière, une prière pour…"</t>
  </si>
  <si>
    <t>Si vous avez commandé + de 12 bières et que vous nous laissez faire l'assortiment des étiquettes, cochez uniquement cette case en mettant un "X"</t>
  </si>
  <si>
    <t>Par exemple, vous avez commandé 15 bières: vous pouvez les répartir comme suit:</t>
  </si>
  <si>
    <t>Attention à ce que la quantité soit en conformité avec votre bon de commande: la case "vérif" est là pour vous aider :-)</t>
  </si>
  <si>
    <r>
      <rPr>
        <sz val="12"/>
        <color rgb="FFFF0000"/>
        <rFont val="Calibri"/>
        <family val="2"/>
      </rPr>
      <t>Vous avez commandé moins de 12 bouteilles</t>
    </r>
    <r>
      <rPr>
        <sz val="10"/>
        <color rgb="FFFF0000"/>
        <rFont val="Calibri"/>
        <family val="2"/>
      </rPr>
      <t xml:space="preserve"> de même contenance: </t>
    </r>
    <r>
      <rPr>
        <sz val="10"/>
        <color rgb="FF000000"/>
        <rFont val="Calibri"/>
        <family val="2"/>
      </rPr>
      <t>nous faisons nous même un assortiment en fonction des étiquettes en stock  pour que vous ayez un peu de tout.</t>
    </r>
  </si>
  <si>
    <t>Verif'</t>
  </si>
  <si>
    <t>Commande</t>
  </si>
  <si>
    <r>
      <rPr>
        <sz val="12"/>
        <color rgb="FFFF0000"/>
        <rFont val="Calibri"/>
        <family val="2"/>
      </rPr>
      <t>Vous avez commandé plus de 12 bouteilles</t>
    </r>
    <r>
      <rPr>
        <sz val="10"/>
        <color rgb="FFFF0000"/>
        <rFont val="Calibri"/>
        <family val="2"/>
      </rPr>
      <t xml:space="preserve"> de même contenance,</t>
    </r>
    <r>
      <rPr>
        <sz val="10"/>
        <color rgb="FF000000"/>
        <rFont val="Calibri"/>
        <family val="2"/>
      </rPr>
      <t xml:space="preserve"> indiquez ici vos préférences, en indiquant des quantités souhaitées pour chaque modèle et chaque type de bières: BL (blonde), BR (brune), T (triple), ou L (lager). </t>
    </r>
  </si>
  <si>
    <t>Chèques libellés à EARL La Providence</t>
  </si>
  <si>
    <t>Versailles-Le Chesnay</t>
  </si>
  <si>
    <t>Echalions (décembre à mai )</t>
  </si>
  <si>
    <r>
      <t xml:space="preserve">Echalions </t>
    </r>
    <r>
      <rPr>
        <b/>
        <sz val="9"/>
        <color rgb="FFFF0000"/>
        <rFont val="Montserrat Medium"/>
      </rPr>
      <t>(décembre à mai )</t>
    </r>
  </si>
  <si>
    <r>
      <t xml:space="preserve">CRAC-CROC (malt d'orge apéritif) </t>
    </r>
    <r>
      <rPr>
        <b/>
        <sz val="9"/>
        <color rgb="FFFF0000"/>
        <rFont val="Montserrat Medium"/>
      </rPr>
      <t>RUPTURE</t>
    </r>
  </si>
  <si>
    <t>Règlement par virement ou chèque</t>
  </si>
  <si>
    <t>RÈGLEMENT À LA COMMANDE SVP</t>
  </si>
  <si>
    <t>MERCI POUR NOUS :-)</t>
  </si>
  <si>
    <t>Soyez bénis!</t>
  </si>
  <si>
    <t>à ma commande :-)</t>
  </si>
  <si>
    <t>MERCI !!!</t>
  </si>
  <si>
    <t>J'aimerais apporter ma pierre à l'édifice pour aider la Ferme et j'ajoute</t>
  </si>
  <si>
    <t>4 bière et leur coffret de présentation (pour la vente)</t>
  </si>
  <si>
    <t>3 bières de Noël (livrées en caisse)</t>
  </si>
  <si>
    <t>4 bières de l'Avent (livrées en caisse)</t>
  </si>
  <si>
    <t>(*)</t>
  </si>
  <si>
    <t>(*) sur demande à partir de 20 familles/commandes groupées</t>
  </si>
  <si>
    <t>à venir</t>
  </si>
  <si>
    <t>26 janvier</t>
  </si>
  <si>
    <t>20 janvier</t>
  </si>
  <si>
    <t>2 février</t>
  </si>
  <si>
    <t>23 février</t>
  </si>
  <si>
    <t>10 février</t>
  </si>
  <si>
    <t>ÉPEAUTRE (cultivé à la Ferme)</t>
  </si>
  <si>
    <t>OFFRE SAISONNIÈRE</t>
  </si>
  <si>
    <t>Poissy</t>
  </si>
  <si>
    <t xml:space="preserve">Versailles - Le Chesnay / Poissy /Rueil / Rambouillet </t>
  </si>
  <si>
    <t>(frais de port offert à partir de 100€ d'achat)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</si>
</sst>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7" x14ac:knownFonts="1">
    <font>
      <sz val="11"/>
      <color rgb="FF000000"/>
      <name val="Calibri"/>
      <family val="2"/>
    </font>
    <font>
      <sz val="9"/>
      <color rgb="FF000000"/>
      <name val="Montserrat Medium"/>
    </font>
    <font>
      <b/>
      <sz val="9"/>
      <color rgb="FF000000"/>
      <name val="Montserrat Medium"/>
    </font>
    <font>
      <sz val="10"/>
      <color rgb="FF000000"/>
      <name val="Montserrat Medium"/>
    </font>
    <font>
      <b/>
      <sz val="9"/>
      <color rgb="FF18364C"/>
      <name val="Montserrat"/>
    </font>
    <font>
      <sz val="10"/>
      <color rgb="FFC00000"/>
      <name val="Montserrat Medium"/>
    </font>
    <font>
      <sz val="12"/>
      <color rgb="FF000000"/>
      <name val="Montserrat Medium"/>
    </font>
    <font>
      <b/>
      <sz val="12"/>
      <color rgb="FFFF0000"/>
      <name val="Montserrat Medium"/>
    </font>
    <font>
      <b/>
      <sz val="9"/>
      <color rgb="FFFF0000"/>
      <name val="Montserrat Medium"/>
    </font>
    <font>
      <sz val="16"/>
      <color theme="8" tint="-0.249977111117893"/>
      <name val="Montserrat Medium"/>
    </font>
    <font>
      <sz val="11"/>
      <color rgb="FF000000"/>
      <name val="Montserrat Medium"/>
    </font>
    <font>
      <sz val="10"/>
      <color theme="2" tint="-0.499984740745262"/>
      <name val="Montserrat Medium"/>
    </font>
    <font>
      <b/>
      <sz val="9"/>
      <color rgb="FFC00000"/>
      <name val="Montserrat Medium"/>
    </font>
    <font>
      <b/>
      <sz val="10"/>
      <color rgb="FFC00000"/>
      <name val="Montserrat Medium"/>
    </font>
    <font>
      <sz val="12"/>
      <name val="Montserrat Medium"/>
    </font>
    <font>
      <sz val="8"/>
      <color rgb="FF000000"/>
      <name val="Montserrat Medium"/>
    </font>
    <font>
      <b/>
      <sz val="9"/>
      <color rgb="FFFFFFFF"/>
      <name val="Montserrat Medium"/>
    </font>
    <font>
      <sz val="9"/>
      <color rgb="FFC00000"/>
      <name val="Montserrat Medium"/>
    </font>
    <font>
      <sz val="10"/>
      <color rgb="FF000000"/>
      <name val="Calibri"/>
      <family val="2"/>
    </font>
    <font>
      <i/>
      <sz val="9"/>
      <color rgb="FF000000"/>
      <name val="Montserrat Medium"/>
    </font>
    <font>
      <sz val="8"/>
      <name val="Calibri"/>
      <family val="2"/>
    </font>
    <font>
      <sz val="10"/>
      <name val="Montserrat Medium"/>
    </font>
    <font>
      <sz val="10"/>
      <color rgb="FFFF0000"/>
      <name val="Montserrat Medium"/>
    </font>
    <font>
      <b/>
      <sz val="10"/>
      <color rgb="FFFF0000"/>
      <name val="Montserrat Medium"/>
    </font>
    <font>
      <b/>
      <sz val="9"/>
      <color theme="1"/>
      <name val="Montserrat Medium"/>
    </font>
    <font>
      <sz val="10"/>
      <color theme="1"/>
      <name val="Montserrat Medium"/>
    </font>
    <font>
      <sz val="9"/>
      <color theme="1"/>
      <name val="Montserrat Medium"/>
    </font>
    <font>
      <b/>
      <sz val="10"/>
      <color theme="1"/>
      <name val="Montserrat Medium"/>
    </font>
    <font>
      <sz val="12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4"/>
      <color rgb="FFFF0000"/>
      <name val="Montserrat Medium"/>
    </font>
    <font>
      <sz val="9"/>
      <color rgb="FFFF0000"/>
      <name val="Montserrat Medium"/>
    </font>
    <font>
      <sz val="16"/>
      <color rgb="FF000000"/>
      <name val="Calibri"/>
      <family val="2"/>
    </font>
    <font>
      <sz val="72"/>
      <color rgb="FF2FF141"/>
      <name val="Calibri"/>
      <family val="2"/>
    </font>
    <font>
      <sz val="10"/>
      <name val="Calibri"/>
      <family val="2"/>
    </font>
    <font>
      <b/>
      <sz val="11"/>
      <color theme="5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9"/>
      <color theme="0"/>
      <name val="Montserrat Medium"/>
    </font>
    <font>
      <b/>
      <sz val="14"/>
      <color rgb="FF00B0F0"/>
      <name val="Calibri"/>
      <family val="2"/>
    </font>
    <font>
      <sz val="9"/>
      <color rgb="FF003366"/>
      <name val="Montserrat Medium"/>
    </font>
    <font>
      <b/>
      <sz val="11"/>
      <color theme="1"/>
      <name val="Montserrat Medium"/>
    </font>
    <font>
      <b/>
      <sz val="20"/>
      <name val="Montserrat Medium"/>
    </font>
    <font>
      <sz val="9"/>
      <name val="Montserrat Medium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ED2E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C3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FF89"/>
        <bgColor indexed="64"/>
      </patternFill>
    </fill>
    <fill>
      <patternFill patternType="solid">
        <fgColor rgb="FFBDEC84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rgb="FFF3758A"/>
        <bgColor indexed="64"/>
      </patternFill>
    </fill>
    <fill>
      <patternFill patternType="solid">
        <fgColor rgb="FFFBCC0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9FF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A7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FE86A"/>
        <bgColor indexed="64"/>
      </patternFill>
    </fill>
    <fill>
      <patternFill patternType="solid">
        <fgColor rgb="FFFAF59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7FF7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64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8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0" fontId="3" fillId="0" borderId="32" xfId="0" applyFont="1" applyBorder="1" applyAlignment="1">
      <alignment horizontal="center" vertical="center"/>
    </xf>
    <xf numFmtId="0" fontId="18" fillId="0" borderId="0" xfId="0" applyFont="1"/>
    <xf numFmtId="0" fontId="10" fillId="0" borderId="0" xfId="0" applyFont="1"/>
    <xf numFmtId="0" fontId="1" fillId="0" borderId="0" xfId="0" applyFont="1" applyAlignment="1">
      <alignment horizontal="left" vertical="center" wrapText="1"/>
    </xf>
    <xf numFmtId="49" fontId="1" fillId="17" borderId="33" xfId="0" applyNumberFormat="1" applyFont="1" applyFill="1" applyBorder="1" applyAlignment="1" applyProtection="1">
      <alignment horizontal="left" vertical="center"/>
      <protection locked="0"/>
    </xf>
    <xf numFmtId="0" fontId="3" fillId="0" borderId="3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18" borderId="2" xfId="0" applyFill="1" applyBorder="1" applyAlignment="1">
      <alignment vertical="top" wrapText="1"/>
    </xf>
    <xf numFmtId="0" fontId="0" fillId="18" borderId="3" xfId="0" applyFill="1" applyBorder="1" applyAlignment="1">
      <alignment vertical="top" wrapText="1"/>
    </xf>
    <xf numFmtId="0" fontId="0" fillId="11" borderId="3" xfId="0" applyFill="1" applyBorder="1" applyAlignment="1">
      <alignment vertical="top" wrapText="1"/>
    </xf>
    <xf numFmtId="0" fontId="0" fillId="11" borderId="4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10" borderId="0" xfId="0" applyFill="1" applyAlignment="1">
      <alignment horizontal="left" vertical="top" wrapText="1"/>
    </xf>
    <xf numFmtId="0" fontId="0" fillId="20" borderId="0" xfId="0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2" borderId="28" xfId="0" applyFont="1" applyFill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0" fontId="1" fillId="0" borderId="7" xfId="0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0" fontId="1" fillId="8" borderId="2" xfId="0" applyFont="1" applyFill="1" applyBorder="1" applyAlignment="1">
      <alignment horizontal="left" vertical="top"/>
    </xf>
    <xf numFmtId="0" fontId="1" fillId="8" borderId="4" xfId="0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0" fontId="1" fillId="9" borderId="5" xfId="0" applyFont="1" applyFill="1" applyBorder="1" applyAlignment="1">
      <alignment vertical="top"/>
    </xf>
    <xf numFmtId="0" fontId="1" fillId="0" borderId="18" xfId="0" applyFon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8" fontId="1" fillId="0" borderId="8" xfId="0" applyNumberFormat="1" applyFont="1" applyBorder="1" applyAlignment="1">
      <alignment vertical="top"/>
    </xf>
    <xf numFmtId="49" fontId="1" fillId="19" borderId="1" xfId="0" applyNumberFormat="1" applyFont="1" applyFill="1" applyBorder="1" applyAlignment="1" applyProtection="1">
      <alignment horizontal="left" vertical="top"/>
      <protection locked="0"/>
    </xf>
    <xf numFmtId="49" fontId="1" fillId="19" borderId="1" xfId="0" applyNumberFormat="1" applyFont="1" applyFill="1" applyBorder="1" applyAlignment="1" applyProtection="1">
      <alignment horizontal="left" vertical="top" wrapText="1"/>
      <protection locked="0"/>
    </xf>
    <xf numFmtId="49" fontId="1" fillId="19" borderId="8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164" fontId="5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8" fontId="1" fillId="0" borderId="6" xfId="0" applyNumberFormat="1" applyFont="1" applyBorder="1" applyAlignment="1">
      <alignment vertical="top"/>
    </xf>
    <xf numFmtId="8" fontId="1" fillId="0" borderId="20" xfId="0" applyNumberFormat="1" applyFont="1" applyBorder="1" applyAlignment="1">
      <alignment vertical="top"/>
    </xf>
    <xf numFmtId="8" fontId="1" fillId="0" borderId="9" xfId="0" applyNumberFormat="1" applyFont="1" applyBorder="1" applyAlignment="1">
      <alignment vertical="top"/>
    </xf>
    <xf numFmtId="49" fontId="1" fillId="19" borderId="43" xfId="0" applyNumberFormat="1" applyFont="1" applyFill="1" applyBorder="1" applyAlignment="1" applyProtection="1">
      <alignment horizontal="left" vertical="top" wrapText="1"/>
      <protection locked="0"/>
    </xf>
    <xf numFmtId="49" fontId="0" fillId="0" borderId="49" xfId="0" applyNumberForma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6" fillId="0" borderId="5" xfId="0" applyNumberFormat="1" applyFont="1" applyBorder="1" applyAlignment="1">
      <alignment vertical="center"/>
    </xf>
    <xf numFmtId="0" fontId="1" fillId="15" borderId="8" xfId="0" applyFont="1" applyFill="1" applyBorder="1" applyAlignment="1" applyProtection="1">
      <alignment horizontal="center" vertical="top"/>
      <protection locked="0"/>
    </xf>
    <xf numFmtId="0" fontId="1" fillId="15" borderId="1" xfId="0" applyFont="1" applyFill="1" applyBorder="1" applyAlignment="1" applyProtection="1">
      <alignment horizontal="center" vertical="top"/>
      <protection locked="0"/>
    </xf>
    <xf numFmtId="0" fontId="1" fillId="15" borderId="19" xfId="0" applyFont="1" applyFill="1" applyBorder="1" applyAlignment="1" applyProtection="1">
      <alignment horizontal="center" vertical="top"/>
      <protection locked="0"/>
    </xf>
    <xf numFmtId="0" fontId="4" fillId="15" borderId="1" xfId="0" applyFont="1" applyFill="1" applyBorder="1" applyAlignment="1" applyProtection="1">
      <alignment horizontal="center" vertical="top"/>
      <protection locked="0"/>
    </xf>
    <xf numFmtId="164" fontId="26" fillId="0" borderId="47" xfId="0" applyNumberFormat="1" applyFont="1" applyBorder="1" applyAlignment="1">
      <alignment vertical="center"/>
    </xf>
    <xf numFmtId="49" fontId="18" fillId="0" borderId="50" xfId="0" applyNumberFormat="1" applyFont="1" applyBorder="1" applyAlignment="1">
      <alignment horizontal="left" vertical="center"/>
    </xf>
    <xf numFmtId="0" fontId="3" fillId="20" borderId="42" xfId="0" applyFont="1" applyFill="1" applyBorder="1" applyAlignment="1">
      <alignment horizontal="left" vertical="top" wrapText="1"/>
    </xf>
    <xf numFmtId="0" fontId="3" fillId="20" borderId="5" xfId="0" applyFont="1" applyFill="1" applyBorder="1" applyAlignment="1">
      <alignment horizontal="left" vertical="top" wrapText="1"/>
    </xf>
    <xf numFmtId="0" fontId="3" fillId="17" borderId="5" xfId="0" applyFont="1" applyFill="1" applyBorder="1" applyAlignment="1">
      <alignment horizontal="left" vertical="top" wrapText="1"/>
    </xf>
    <xf numFmtId="0" fontId="3" fillId="17" borderId="7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49" fontId="31" fillId="21" borderId="40" xfId="0" applyNumberFormat="1" applyFont="1" applyFill="1" applyBorder="1" applyAlignment="1" applyProtection="1">
      <alignment horizontal="center" vertical="center"/>
      <protection locked="0"/>
    </xf>
    <xf numFmtId="0" fontId="5" fillId="15" borderId="1" xfId="0" applyFont="1" applyFill="1" applyBorder="1" applyAlignment="1" applyProtection="1">
      <alignment horizontal="center" vertical="center"/>
      <protection locked="0"/>
    </xf>
    <xf numFmtId="0" fontId="4" fillId="15" borderId="19" xfId="0" applyFont="1" applyFill="1" applyBorder="1" applyAlignment="1" applyProtection="1">
      <alignment horizontal="center" vertical="top"/>
      <protection locked="0"/>
    </xf>
    <xf numFmtId="0" fontId="1" fillId="0" borderId="42" xfId="0" applyFont="1" applyBorder="1" applyAlignment="1">
      <alignment vertical="top"/>
    </xf>
    <xf numFmtId="8" fontId="1" fillId="0" borderId="43" xfId="0" applyNumberFormat="1" applyFont="1" applyBorder="1" applyAlignment="1">
      <alignment vertical="top"/>
    </xf>
    <xf numFmtId="0" fontId="4" fillId="15" borderId="43" xfId="0" applyFont="1" applyFill="1" applyBorder="1" applyAlignment="1" applyProtection="1">
      <alignment horizontal="center" vertical="top"/>
      <protection locked="0"/>
    </xf>
    <xf numFmtId="164" fontId="1" fillId="0" borderId="44" xfId="0" applyNumberFormat="1" applyFont="1" applyBorder="1" applyAlignment="1">
      <alignment vertical="top"/>
    </xf>
    <xf numFmtId="0" fontId="32" fillId="0" borderId="28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164" fontId="1" fillId="0" borderId="52" xfId="0" applyNumberFormat="1" applyFont="1" applyBorder="1" applyAlignment="1">
      <alignment vertical="top"/>
    </xf>
    <xf numFmtId="0" fontId="18" fillId="0" borderId="0" xfId="0" applyFont="1" applyAlignment="1">
      <alignment vertical="top"/>
    </xf>
    <xf numFmtId="0" fontId="28" fillId="0" borderId="0" xfId="0" applyFont="1"/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8" fillId="0" borderId="1" xfId="0" applyFont="1" applyBorder="1"/>
    <xf numFmtId="0" fontId="29" fillId="0" borderId="1" xfId="0" applyFont="1" applyBorder="1" applyAlignment="1">
      <alignment vertical="center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vertical="center"/>
    </xf>
    <xf numFmtId="0" fontId="18" fillId="0" borderId="5" xfId="0" applyFont="1" applyBorder="1"/>
    <xf numFmtId="0" fontId="29" fillId="0" borderId="6" xfId="0" applyFont="1" applyBorder="1" applyAlignment="1">
      <alignment vertical="center"/>
    </xf>
    <xf numFmtId="0" fontId="1" fillId="15" borderId="5" xfId="0" applyFont="1" applyFill="1" applyBorder="1" applyAlignment="1" applyProtection="1">
      <alignment horizontal="center" vertical="top"/>
      <protection locked="0"/>
    </xf>
    <xf numFmtId="0" fontId="18" fillId="0" borderId="6" xfId="0" applyFont="1" applyBorder="1" applyAlignment="1">
      <alignment vertical="center"/>
    </xf>
    <xf numFmtId="0" fontId="1" fillId="15" borderId="7" xfId="0" applyFont="1" applyFill="1" applyBorder="1" applyAlignment="1" applyProtection="1">
      <alignment horizontal="center" vertical="top"/>
      <protection locked="0"/>
    </xf>
    <xf numFmtId="0" fontId="18" fillId="0" borderId="8" xfId="0" applyFont="1" applyBorder="1" applyAlignment="1">
      <alignment vertical="top"/>
    </xf>
    <xf numFmtId="0" fontId="18" fillId="0" borderId="9" xfId="0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36" fillId="23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top"/>
    </xf>
    <xf numFmtId="0" fontId="1" fillId="15" borderId="43" xfId="0" applyFont="1" applyFill="1" applyBorder="1" applyAlignment="1">
      <alignment horizontal="center" vertical="top"/>
    </xf>
    <xf numFmtId="0" fontId="1" fillId="15" borderId="8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2" fillId="26" borderId="0" xfId="0" applyFont="1" applyFill="1"/>
    <xf numFmtId="0" fontId="42" fillId="26" borderId="10" xfId="0" applyFont="1" applyFill="1" applyBorder="1" applyAlignment="1">
      <alignment vertical="top"/>
    </xf>
    <xf numFmtId="164" fontId="1" fillId="15" borderId="5" xfId="0" applyNumberFormat="1" applyFont="1" applyFill="1" applyBorder="1" applyAlignment="1" applyProtection="1">
      <alignment horizontal="center" vertical="top"/>
      <protection locked="0"/>
    </xf>
    <xf numFmtId="164" fontId="27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15" borderId="8" xfId="0" applyFont="1" applyFill="1" applyBorder="1" applyAlignment="1" applyProtection="1">
      <alignment horizontal="center" vertical="top"/>
      <protection locked="0"/>
    </xf>
    <xf numFmtId="164" fontId="27" fillId="0" borderId="53" xfId="0" applyNumberFormat="1" applyFont="1" applyBorder="1" applyAlignment="1">
      <alignment vertical="center"/>
    </xf>
    <xf numFmtId="164" fontId="27" fillId="0" borderId="47" xfId="0" applyNumberFormat="1" applyFont="1" applyBorder="1" applyAlignment="1">
      <alignment vertical="center"/>
    </xf>
    <xf numFmtId="164" fontId="27" fillId="0" borderId="2" xfId="0" applyNumberFormat="1" applyFont="1" applyBorder="1" applyAlignment="1">
      <alignment vertical="center"/>
    </xf>
    <xf numFmtId="164" fontId="27" fillId="0" borderId="5" xfId="0" applyNumberFormat="1" applyFont="1" applyBorder="1" applyAlignment="1">
      <alignment vertical="center"/>
    </xf>
    <xf numFmtId="164" fontId="24" fillId="0" borderId="5" xfId="0" applyNumberFormat="1" applyFont="1" applyBorder="1" applyAlignment="1">
      <alignment vertical="center"/>
    </xf>
    <xf numFmtId="164" fontId="24" fillId="0" borderId="47" xfId="0" applyNumberFormat="1" applyFont="1" applyBorder="1" applyAlignment="1">
      <alignment vertical="center"/>
    </xf>
    <xf numFmtId="0" fontId="45" fillId="27" borderId="56" xfId="0" applyFont="1" applyFill="1" applyBorder="1" applyAlignment="1">
      <alignment vertical="top"/>
    </xf>
    <xf numFmtId="49" fontId="45" fillId="27" borderId="57" xfId="0" applyNumberFormat="1" applyFont="1" applyFill="1" applyBorder="1" applyAlignment="1">
      <alignment vertical="top"/>
    </xf>
    <xf numFmtId="0" fontId="45" fillId="27" borderId="58" xfId="0" applyFont="1" applyFill="1" applyBorder="1" applyAlignment="1">
      <alignment vertical="top"/>
    </xf>
    <xf numFmtId="0" fontId="46" fillId="27" borderId="5" xfId="0" applyFont="1" applyFill="1" applyBorder="1" applyAlignment="1">
      <alignment vertical="top"/>
    </xf>
    <xf numFmtId="164" fontId="45" fillId="27" borderId="1" xfId="0" applyNumberFormat="1" applyFont="1" applyFill="1" applyBorder="1" applyAlignment="1">
      <alignment vertical="top"/>
    </xf>
    <xf numFmtId="0" fontId="45" fillId="27" borderId="1" xfId="0" applyFont="1" applyFill="1" applyBorder="1" applyAlignment="1" applyProtection="1">
      <alignment horizontal="center" vertical="top"/>
      <protection locked="0"/>
    </xf>
    <xf numFmtId="164" fontId="45" fillId="27" borderId="6" xfId="0" applyNumberFormat="1" applyFont="1" applyFill="1" applyBorder="1" applyAlignment="1">
      <alignment vertical="top"/>
    </xf>
    <xf numFmtId="0" fontId="45" fillId="27" borderId="5" xfId="0" applyFont="1" applyFill="1" applyBorder="1" applyAlignment="1">
      <alignment vertical="top"/>
    </xf>
    <xf numFmtId="0" fontId="45" fillId="27" borderId="2" xfId="0" applyFont="1" applyFill="1" applyBorder="1" applyAlignment="1">
      <alignment vertical="top"/>
    </xf>
    <xf numFmtId="0" fontId="45" fillId="27" borderId="3" xfId="0" applyFont="1" applyFill="1" applyBorder="1" applyAlignment="1">
      <alignment vertical="top"/>
    </xf>
    <xf numFmtId="0" fontId="45" fillId="27" borderId="4" xfId="0" applyFont="1" applyFill="1" applyBorder="1" applyAlignment="1">
      <alignment vertical="top"/>
    </xf>
    <xf numFmtId="0" fontId="45" fillId="27" borderId="7" xfId="0" applyFont="1" applyFill="1" applyBorder="1" applyAlignment="1">
      <alignment vertical="top"/>
    </xf>
    <xf numFmtId="164" fontId="45" fillId="27" borderId="8" xfId="0" applyNumberFormat="1" applyFont="1" applyFill="1" applyBorder="1" applyAlignment="1">
      <alignment vertical="top"/>
    </xf>
    <xf numFmtId="0" fontId="45" fillId="27" borderId="8" xfId="0" applyFont="1" applyFill="1" applyBorder="1" applyAlignment="1" applyProtection="1">
      <alignment horizontal="center" vertical="top"/>
      <protection locked="0"/>
    </xf>
    <xf numFmtId="164" fontId="45" fillId="27" borderId="9" xfId="0" applyNumberFormat="1" applyFont="1" applyFill="1" applyBorder="1" applyAlignment="1">
      <alignment vertical="top"/>
    </xf>
    <xf numFmtId="0" fontId="1" fillId="17" borderId="17" xfId="0" applyFont="1" applyFill="1" applyBorder="1" applyAlignment="1" applyProtection="1">
      <alignment horizontal="left" vertical="top"/>
      <protection locked="0"/>
    </xf>
    <xf numFmtId="0" fontId="1" fillId="17" borderId="0" xfId="0" applyFont="1" applyFill="1" applyAlignment="1" applyProtection="1">
      <alignment horizontal="left" vertical="top"/>
      <protection locked="0"/>
    </xf>
    <xf numFmtId="0" fontId="1" fillId="17" borderId="10" xfId="0" applyFont="1" applyFill="1" applyBorder="1" applyAlignment="1" applyProtection="1">
      <alignment horizontal="left" vertical="top"/>
      <protection locked="0"/>
    </xf>
    <xf numFmtId="0" fontId="1" fillId="17" borderId="35" xfId="0" applyFont="1" applyFill="1" applyBorder="1" applyAlignment="1" applyProtection="1">
      <alignment horizontal="left" vertical="top"/>
      <protection locked="0"/>
    </xf>
    <xf numFmtId="0" fontId="1" fillId="17" borderId="23" xfId="0" applyFont="1" applyFill="1" applyBorder="1" applyAlignment="1" applyProtection="1">
      <alignment horizontal="left" vertical="top"/>
      <protection locked="0"/>
    </xf>
    <xf numFmtId="0" fontId="1" fillId="17" borderId="36" xfId="0" applyFont="1" applyFill="1" applyBorder="1" applyAlignment="1" applyProtection="1">
      <alignment horizontal="left" vertical="top"/>
      <protection locked="0"/>
    </xf>
    <xf numFmtId="0" fontId="1" fillId="17" borderId="37" xfId="0" applyFont="1" applyFill="1" applyBorder="1" applyAlignment="1" applyProtection="1">
      <alignment horizontal="left" vertical="top"/>
      <protection locked="0"/>
    </xf>
    <xf numFmtId="0" fontId="1" fillId="17" borderId="17" xfId="0" applyFont="1" applyFill="1" applyBorder="1" applyAlignment="1" applyProtection="1">
      <alignment horizontal="center" vertical="top"/>
      <protection locked="0"/>
    </xf>
    <xf numFmtId="0" fontId="1" fillId="17" borderId="0" xfId="0" applyFont="1" applyFill="1" applyAlignment="1" applyProtection="1">
      <alignment horizontal="center" vertical="top"/>
      <protection locked="0"/>
    </xf>
    <xf numFmtId="0" fontId="1" fillId="17" borderId="10" xfId="0" applyFont="1" applyFill="1" applyBorder="1" applyAlignment="1" applyProtection="1">
      <alignment horizontal="center" vertical="top"/>
      <protection locked="0"/>
    </xf>
    <xf numFmtId="0" fontId="1" fillId="17" borderId="16" xfId="0" applyFont="1" applyFill="1" applyBorder="1" applyAlignment="1" applyProtection="1">
      <alignment horizontal="center" vertical="top"/>
      <protection locked="0"/>
    </xf>
    <xf numFmtId="0" fontId="1" fillId="17" borderId="11" xfId="0" applyFont="1" applyFill="1" applyBorder="1" applyAlignment="1" applyProtection="1">
      <alignment horizontal="center" vertical="top"/>
      <protection locked="0"/>
    </xf>
    <xf numFmtId="0" fontId="1" fillId="17" borderId="12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3" fillId="0" borderId="1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" fillId="17" borderId="54" xfId="0" applyFont="1" applyFill="1" applyBorder="1" applyAlignment="1" applyProtection="1">
      <alignment horizontal="left" vertical="top" wrapText="1"/>
      <protection locked="0"/>
    </xf>
    <xf numFmtId="0" fontId="1" fillId="17" borderId="55" xfId="0" applyFont="1" applyFill="1" applyBorder="1" applyAlignment="1" applyProtection="1">
      <alignment horizontal="left" vertical="top" wrapText="1"/>
      <protection locked="0"/>
    </xf>
    <xf numFmtId="0" fontId="21" fillId="17" borderId="47" xfId="0" applyFont="1" applyFill="1" applyBorder="1" applyAlignment="1" applyProtection="1">
      <alignment horizontal="center"/>
      <protection locked="0"/>
    </xf>
    <xf numFmtId="0" fontId="21" fillId="17" borderId="48" xfId="0" applyFont="1" applyFill="1" applyBorder="1" applyAlignment="1" applyProtection="1">
      <alignment horizontal="center"/>
      <protection locked="0"/>
    </xf>
    <xf numFmtId="0" fontId="21" fillId="17" borderId="31" xfId="0" applyFont="1" applyFill="1" applyBorder="1" applyAlignment="1" applyProtection="1">
      <alignment horizontal="center"/>
      <protection locked="0"/>
    </xf>
    <xf numFmtId="0" fontId="3" fillId="17" borderId="46" xfId="0" applyFont="1" applyFill="1" applyBorder="1" applyAlignment="1" applyProtection="1">
      <alignment horizontal="center"/>
      <protection locked="0"/>
    </xf>
    <xf numFmtId="0" fontId="3" fillId="17" borderId="11" xfId="0" applyFont="1" applyFill="1" applyBorder="1" applyAlignment="1" applyProtection="1">
      <alignment horizontal="center"/>
      <protection locked="0"/>
    </xf>
    <xf numFmtId="0" fontId="3" fillId="17" borderId="12" xfId="0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24" fillId="7" borderId="25" xfId="0" applyFont="1" applyFill="1" applyBorder="1" applyAlignment="1">
      <alignment horizontal="center" vertical="top"/>
    </xf>
    <xf numFmtId="0" fontId="24" fillId="7" borderId="21" xfId="0" applyFont="1" applyFill="1" applyBorder="1" applyAlignment="1">
      <alignment horizontal="center" vertical="top"/>
    </xf>
    <xf numFmtId="0" fontId="24" fillId="7" borderId="26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top"/>
    </xf>
    <xf numFmtId="0" fontId="1" fillId="2" borderId="29" xfId="0" applyFont="1" applyFill="1" applyBorder="1" applyAlignment="1">
      <alignment horizontal="center" vertical="top"/>
    </xf>
    <xf numFmtId="49" fontId="1" fillId="2" borderId="21" xfId="0" applyNumberFormat="1" applyFont="1" applyFill="1" applyBorder="1" applyAlignment="1">
      <alignment horizontal="left" vertical="top"/>
    </xf>
    <xf numFmtId="49" fontId="1" fillId="2" borderId="26" xfId="0" applyNumberFormat="1" applyFont="1" applyFill="1" applyBorder="1" applyAlignment="1">
      <alignment horizontal="left" vertical="top"/>
    </xf>
    <xf numFmtId="0" fontId="24" fillId="12" borderId="28" xfId="0" applyFont="1" applyFill="1" applyBorder="1" applyAlignment="1">
      <alignment horizontal="center" vertical="top"/>
    </xf>
    <xf numFmtId="0" fontId="24" fillId="12" borderId="15" xfId="0" applyFont="1" applyFill="1" applyBorder="1" applyAlignment="1">
      <alignment horizontal="center" vertical="top"/>
    </xf>
    <xf numFmtId="0" fontId="24" fillId="12" borderId="29" xfId="0" applyFont="1" applyFill="1" applyBorder="1" applyAlignment="1">
      <alignment horizontal="center" vertical="top"/>
    </xf>
    <xf numFmtId="0" fontId="1" fillId="10" borderId="2" xfId="0" applyFont="1" applyFill="1" applyBorder="1" applyAlignment="1">
      <alignment horizontal="left" vertical="top"/>
    </xf>
    <xf numFmtId="0" fontId="1" fillId="10" borderId="3" xfId="0" applyFont="1" applyFill="1" applyBorder="1" applyAlignment="1">
      <alignment horizontal="left" vertical="top"/>
    </xf>
    <xf numFmtId="0" fontId="1" fillId="10" borderId="4" xfId="0" applyFont="1" applyFill="1" applyBorder="1" applyAlignment="1">
      <alignment horizontal="left" vertical="top"/>
    </xf>
    <xf numFmtId="0" fontId="1" fillId="25" borderId="2" xfId="0" applyFont="1" applyFill="1" applyBorder="1" applyAlignment="1">
      <alignment horizontal="left" vertical="top"/>
    </xf>
    <xf numFmtId="0" fontId="1" fillId="25" borderId="3" xfId="0" applyFont="1" applyFill="1" applyBorder="1" applyAlignment="1">
      <alignment horizontal="left" vertical="top"/>
    </xf>
    <xf numFmtId="0" fontId="1" fillId="25" borderId="4" xfId="0" applyFont="1" applyFill="1" applyBorder="1" applyAlignment="1">
      <alignment horizontal="left" vertical="top"/>
    </xf>
    <xf numFmtId="0" fontId="1" fillId="11" borderId="42" xfId="0" applyFont="1" applyFill="1" applyBorder="1" applyAlignment="1">
      <alignment horizontal="left" vertical="top"/>
    </xf>
    <xf numFmtId="0" fontId="1" fillId="11" borderId="43" xfId="0" applyFont="1" applyFill="1" applyBorder="1" applyAlignment="1">
      <alignment horizontal="left" vertical="top"/>
    </xf>
    <xf numFmtId="0" fontId="1" fillId="11" borderId="44" xfId="0" applyFont="1" applyFill="1" applyBorder="1" applyAlignment="1">
      <alignment horizontal="left" vertical="top"/>
    </xf>
    <xf numFmtId="0" fontId="1" fillId="11" borderId="2" xfId="0" applyFont="1" applyFill="1" applyBorder="1" applyAlignment="1">
      <alignment horizontal="left" vertical="top"/>
    </xf>
    <xf numFmtId="0" fontId="1" fillId="11" borderId="3" xfId="0" applyFont="1" applyFill="1" applyBorder="1" applyAlignment="1">
      <alignment horizontal="left" vertical="top"/>
    </xf>
    <xf numFmtId="0" fontId="1" fillId="11" borderId="4" xfId="0" applyFont="1" applyFill="1" applyBorder="1" applyAlignment="1">
      <alignment horizontal="left" vertical="top"/>
    </xf>
    <xf numFmtId="164" fontId="13" fillId="0" borderId="25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top"/>
    </xf>
    <xf numFmtId="0" fontId="1" fillId="3" borderId="34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24" fillId="5" borderId="2" xfId="0" applyFont="1" applyFill="1" applyBorder="1" applyAlignment="1">
      <alignment horizontal="center" vertical="top"/>
    </xf>
    <xf numFmtId="0" fontId="24" fillId="5" borderId="3" xfId="0" applyFont="1" applyFill="1" applyBorder="1" applyAlignment="1">
      <alignment horizontal="center" vertical="top"/>
    </xf>
    <xf numFmtId="0" fontId="24" fillId="5" borderId="4" xfId="0" applyFont="1" applyFill="1" applyBorder="1" applyAlignment="1">
      <alignment horizontal="center" vertical="top"/>
    </xf>
    <xf numFmtId="0" fontId="24" fillId="5" borderId="49" xfId="0" applyFont="1" applyFill="1" applyBorder="1" applyAlignment="1">
      <alignment horizontal="center" vertical="top"/>
    </xf>
    <xf numFmtId="0" fontId="24" fillId="5" borderId="51" xfId="0" applyFont="1" applyFill="1" applyBorder="1" applyAlignment="1">
      <alignment horizontal="center" vertical="top"/>
    </xf>
    <xf numFmtId="0" fontId="24" fillId="5" borderId="52" xfId="0" applyFont="1" applyFill="1" applyBorder="1" applyAlignment="1">
      <alignment horizontal="center" vertical="top"/>
    </xf>
    <xf numFmtId="0" fontId="24" fillId="6" borderId="49" xfId="0" applyFont="1" applyFill="1" applyBorder="1" applyAlignment="1">
      <alignment horizontal="center" vertical="top"/>
    </xf>
    <xf numFmtId="0" fontId="24" fillId="6" borderId="51" xfId="0" applyFont="1" applyFill="1" applyBorder="1" applyAlignment="1">
      <alignment horizontal="center" vertical="top"/>
    </xf>
    <xf numFmtId="0" fontId="24" fillId="6" borderId="52" xfId="0" applyFont="1" applyFill="1" applyBorder="1" applyAlignment="1">
      <alignment horizontal="center" vertical="top"/>
    </xf>
    <xf numFmtId="0" fontId="24" fillId="4" borderId="49" xfId="0" applyFont="1" applyFill="1" applyBorder="1" applyAlignment="1">
      <alignment horizontal="center" vertical="top"/>
    </xf>
    <xf numFmtId="0" fontId="24" fillId="4" borderId="51" xfId="0" applyFont="1" applyFill="1" applyBorder="1" applyAlignment="1">
      <alignment horizontal="center" vertical="top"/>
    </xf>
    <xf numFmtId="0" fontId="24" fillId="4" borderId="52" xfId="0" applyFont="1" applyFill="1" applyBorder="1" applyAlignment="1">
      <alignment horizontal="center" vertical="top"/>
    </xf>
    <xf numFmtId="0" fontId="19" fillId="0" borderId="22" xfId="0" applyFont="1" applyBorder="1" applyAlignment="1">
      <alignment horizontal="center" vertical="top"/>
    </xf>
    <xf numFmtId="0" fontId="19" fillId="0" borderId="24" xfId="0" applyFont="1" applyBorder="1" applyAlignment="1">
      <alignment horizontal="center" vertical="top"/>
    </xf>
    <xf numFmtId="0" fontId="19" fillId="0" borderId="27" xfId="0" applyFont="1" applyBorder="1" applyAlignment="1">
      <alignment horizontal="center" vertical="top"/>
    </xf>
    <xf numFmtId="164" fontId="43" fillId="2" borderId="25" xfId="0" applyNumberFormat="1" applyFont="1" applyFill="1" applyBorder="1" applyAlignment="1">
      <alignment horizontal="center" vertical="center"/>
    </xf>
    <xf numFmtId="164" fontId="43" fillId="2" borderId="26" xfId="0" applyNumberFormat="1" applyFont="1" applyFill="1" applyBorder="1" applyAlignment="1">
      <alignment horizontal="center" vertical="center"/>
    </xf>
    <xf numFmtId="164" fontId="43" fillId="2" borderId="17" xfId="0" applyNumberFormat="1" applyFont="1" applyFill="1" applyBorder="1" applyAlignment="1">
      <alignment horizontal="center" vertical="center"/>
    </xf>
    <xf numFmtId="164" fontId="43" fillId="2" borderId="10" xfId="0" applyNumberFormat="1" applyFont="1" applyFill="1" applyBorder="1" applyAlignment="1">
      <alignment horizontal="center" vertical="center"/>
    </xf>
    <xf numFmtId="164" fontId="43" fillId="2" borderId="22" xfId="0" applyNumberFormat="1" applyFont="1" applyFill="1" applyBorder="1" applyAlignment="1">
      <alignment horizontal="center" vertical="center"/>
    </xf>
    <xf numFmtId="164" fontId="43" fillId="2" borderId="27" xfId="0" applyNumberFormat="1" applyFont="1" applyFill="1" applyBorder="1" applyAlignment="1">
      <alignment horizontal="center" vertical="center"/>
    </xf>
    <xf numFmtId="0" fontId="24" fillId="13" borderId="28" xfId="0" applyFont="1" applyFill="1" applyBorder="1" applyAlignment="1">
      <alignment horizontal="center" vertical="top"/>
    </xf>
    <xf numFmtId="0" fontId="24" fillId="13" borderId="15" xfId="0" applyFont="1" applyFill="1" applyBorder="1" applyAlignment="1">
      <alignment horizontal="center" vertical="top"/>
    </xf>
    <xf numFmtId="0" fontId="24" fillId="13" borderId="29" xfId="0" applyFont="1" applyFill="1" applyBorder="1" applyAlignment="1">
      <alignment horizontal="center" vertical="top"/>
    </xf>
    <xf numFmtId="0" fontId="1" fillId="8" borderId="2" xfId="0" applyFont="1" applyFill="1" applyBorder="1" applyAlignment="1">
      <alignment horizontal="left" vertical="top"/>
    </xf>
    <xf numFmtId="0" fontId="1" fillId="8" borderId="3" xfId="0" applyFont="1" applyFill="1" applyBorder="1" applyAlignment="1">
      <alignment horizontal="left" vertical="top"/>
    </xf>
    <xf numFmtId="0" fontId="1" fillId="8" borderId="4" xfId="0" applyFont="1" applyFill="1" applyBorder="1" applyAlignment="1">
      <alignment horizontal="left" vertical="top"/>
    </xf>
    <xf numFmtId="0" fontId="1" fillId="8" borderId="42" xfId="0" applyFont="1" applyFill="1" applyBorder="1" applyAlignment="1">
      <alignment horizontal="left" vertical="top"/>
    </xf>
    <xf numFmtId="0" fontId="1" fillId="8" borderId="43" xfId="0" applyFont="1" applyFill="1" applyBorder="1" applyAlignment="1">
      <alignment horizontal="left" vertical="top"/>
    </xf>
    <xf numFmtId="0" fontId="1" fillId="8" borderId="44" xfId="0" applyFont="1" applyFill="1" applyBorder="1" applyAlignment="1">
      <alignment horizontal="left" vertical="top"/>
    </xf>
    <xf numFmtId="0" fontId="24" fillId="14" borderId="13" xfId="0" applyFont="1" applyFill="1" applyBorder="1" applyAlignment="1">
      <alignment horizontal="center" vertical="top"/>
    </xf>
    <xf numFmtId="0" fontId="24" fillId="14" borderId="34" xfId="0" applyFont="1" applyFill="1" applyBorder="1" applyAlignment="1">
      <alignment horizontal="center" vertical="top"/>
    </xf>
    <xf numFmtId="0" fontId="24" fillId="14" borderId="14" xfId="0" applyFont="1" applyFill="1" applyBorder="1" applyAlignment="1">
      <alignment horizontal="center" vertical="top"/>
    </xf>
    <xf numFmtId="0" fontId="10" fillId="22" borderId="17" xfId="0" applyFont="1" applyFill="1" applyBorder="1" applyAlignment="1">
      <alignment horizontal="center" vertical="center"/>
    </xf>
    <xf numFmtId="0" fontId="10" fillId="22" borderId="0" xfId="0" applyFont="1" applyFill="1" applyAlignment="1">
      <alignment horizontal="center" vertical="center"/>
    </xf>
    <xf numFmtId="0" fontId="10" fillId="22" borderId="10" xfId="0" applyFont="1" applyFill="1" applyBorder="1" applyAlignment="1">
      <alignment horizontal="center" vertical="center"/>
    </xf>
    <xf numFmtId="0" fontId="10" fillId="22" borderId="16" xfId="0" applyFont="1" applyFill="1" applyBorder="1" applyAlignment="1">
      <alignment horizontal="center" vertical="center"/>
    </xf>
    <xf numFmtId="0" fontId="10" fillId="22" borderId="11" xfId="0" applyFont="1" applyFill="1" applyBorder="1" applyAlignment="1">
      <alignment horizontal="center" vertical="center"/>
    </xf>
    <xf numFmtId="0" fontId="10" fillId="22" borderId="12" xfId="0" applyFont="1" applyFill="1" applyBorder="1" applyAlignment="1">
      <alignment horizontal="center" vertical="center"/>
    </xf>
    <xf numFmtId="0" fontId="1" fillId="22" borderId="28" xfId="0" applyFont="1" applyFill="1" applyBorder="1" applyAlignment="1">
      <alignment horizontal="center" vertical="center"/>
    </xf>
    <xf numFmtId="0" fontId="1" fillId="22" borderId="15" xfId="0" applyFont="1" applyFill="1" applyBorder="1" applyAlignment="1">
      <alignment horizontal="center" vertical="center"/>
    </xf>
    <xf numFmtId="0" fontId="1" fillId="22" borderId="29" xfId="0" applyFont="1" applyFill="1" applyBorder="1" applyAlignment="1">
      <alignment horizontal="center" vertical="center"/>
    </xf>
    <xf numFmtId="0" fontId="40" fillId="24" borderId="0" xfId="0" applyFont="1" applyFill="1" applyAlignment="1">
      <alignment horizontal="center" vertical="top"/>
    </xf>
    <xf numFmtId="0" fontId="42" fillId="26" borderId="25" xfId="0" applyFont="1" applyFill="1" applyBorder="1" applyAlignment="1">
      <alignment horizontal="left" vertical="center" wrapText="1"/>
    </xf>
    <xf numFmtId="0" fontId="42" fillId="26" borderId="21" xfId="0" applyFont="1" applyFill="1" applyBorder="1" applyAlignment="1">
      <alignment horizontal="left" vertical="center" wrapText="1"/>
    </xf>
    <xf numFmtId="0" fontId="42" fillId="26" borderId="26" xfId="0" applyFont="1" applyFill="1" applyBorder="1" applyAlignment="1">
      <alignment horizontal="left" vertical="center" wrapText="1"/>
    </xf>
    <xf numFmtId="0" fontId="42" fillId="26" borderId="17" xfId="0" applyFont="1" applyFill="1" applyBorder="1" applyAlignment="1">
      <alignment horizontal="left" vertical="center" wrapText="1"/>
    </xf>
    <xf numFmtId="0" fontId="42" fillId="26" borderId="0" xfId="0" applyFont="1" applyFill="1" applyAlignment="1">
      <alignment horizontal="left" vertical="center" wrapText="1"/>
    </xf>
    <xf numFmtId="0" fontId="42" fillId="26" borderId="10" xfId="0" applyFont="1" applyFill="1" applyBorder="1" applyAlignment="1">
      <alignment horizontal="left" vertical="center" wrapText="1"/>
    </xf>
    <xf numFmtId="0" fontId="42" fillId="26" borderId="16" xfId="0" applyFont="1" applyFill="1" applyBorder="1" applyAlignment="1">
      <alignment horizontal="center"/>
    </xf>
    <xf numFmtId="0" fontId="42" fillId="26" borderId="11" xfId="0" applyFont="1" applyFill="1" applyBorder="1" applyAlignment="1">
      <alignment horizontal="center"/>
    </xf>
    <xf numFmtId="0" fontId="42" fillId="26" borderId="12" xfId="0" applyFont="1" applyFill="1" applyBorder="1" applyAlignment="1">
      <alignment horizontal="center"/>
    </xf>
    <xf numFmtId="164" fontId="26" fillId="0" borderId="7" xfId="0" applyNumberFormat="1" applyFont="1" applyBorder="1" applyAlignment="1">
      <alignment horizontal="left" vertical="center"/>
    </xf>
    <xf numFmtId="164" fontId="26" fillId="0" borderId="45" xfId="0" applyNumberFormat="1" applyFont="1" applyBorder="1" applyAlignment="1">
      <alignment horizontal="left" vertical="center"/>
    </xf>
    <xf numFmtId="164" fontId="26" fillId="2" borderId="7" xfId="0" applyNumberFormat="1" applyFont="1" applyFill="1" applyBorder="1" applyAlignment="1">
      <alignment horizontal="right" vertical="center"/>
    </xf>
    <xf numFmtId="164" fontId="26" fillId="2" borderId="9" xfId="0" applyNumberFormat="1" applyFont="1" applyFill="1" applyBorder="1" applyAlignment="1">
      <alignment horizontal="right" vertical="center"/>
    </xf>
    <xf numFmtId="164" fontId="25" fillId="0" borderId="16" xfId="0" applyNumberFormat="1" applyFont="1" applyBorder="1" applyAlignment="1">
      <alignment horizontal="left" vertical="center"/>
    </xf>
    <xf numFmtId="164" fontId="25" fillId="0" borderId="12" xfId="0" applyNumberFormat="1" applyFont="1" applyBorder="1" applyAlignment="1">
      <alignment horizontal="left" vertical="center"/>
    </xf>
    <xf numFmtId="164" fontId="27" fillId="2" borderId="41" xfId="0" applyNumberFormat="1" applyFont="1" applyFill="1" applyBorder="1" applyAlignment="1">
      <alignment horizontal="right" vertical="center"/>
    </xf>
    <xf numFmtId="164" fontId="27" fillId="2" borderId="10" xfId="0" applyNumberFormat="1" applyFont="1" applyFill="1" applyBorder="1" applyAlignment="1">
      <alignment horizontal="right" vertical="center"/>
    </xf>
    <xf numFmtId="164" fontId="13" fillId="0" borderId="28" xfId="0" applyNumberFormat="1" applyFont="1" applyBorder="1" applyAlignment="1">
      <alignment horizontal="left" vertical="center"/>
    </xf>
    <xf numFmtId="164" fontId="13" fillId="0" borderId="29" xfId="0" applyNumberFormat="1" applyFont="1" applyBorder="1" applyAlignment="1">
      <alignment horizontal="left" vertical="center"/>
    </xf>
    <xf numFmtId="164" fontId="13" fillId="18" borderId="28" xfId="0" applyNumberFormat="1" applyFont="1" applyFill="1" applyBorder="1" applyAlignment="1">
      <alignment horizontal="right" vertical="center"/>
    </xf>
    <xf numFmtId="164" fontId="13" fillId="18" borderId="29" xfId="0" applyNumberFormat="1" applyFont="1" applyFill="1" applyBorder="1" applyAlignment="1">
      <alignment horizontal="right" vertical="center"/>
    </xf>
    <xf numFmtId="0" fontId="45" fillId="27" borderId="2" xfId="0" applyFont="1" applyFill="1" applyBorder="1" applyAlignment="1">
      <alignment horizontal="left"/>
    </xf>
    <xf numFmtId="0" fontId="45" fillId="27" borderId="3" xfId="0" applyFont="1" applyFill="1" applyBorder="1" applyAlignment="1">
      <alignment horizontal="left"/>
    </xf>
    <xf numFmtId="0" fontId="45" fillId="27" borderId="4" xfId="0" applyFont="1" applyFill="1" applyBorder="1" applyAlignment="1">
      <alignment horizontal="left"/>
    </xf>
    <xf numFmtId="0" fontId="45" fillId="27" borderId="2" xfId="0" applyFont="1" applyFill="1" applyBorder="1" applyAlignment="1">
      <alignment horizontal="left" vertical="top"/>
    </xf>
    <xf numFmtId="0" fontId="45" fillId="27" borderId="3" xfId="0" applyFont="1" applyFill="1" applyBorder="1" applyAlignment="1">
      <alignment horizontal="left" vertical="top"/>
    </xf>
    <xf numFmtId="0" fontId="45" fillId="27" borderId="4" xfId="0" applyFont="1" applyFill="1" applyBorder="1" applyAlignment="1">
      <alignment horizontal="left" vertical="top"/>
    </xf>
    <xf numFmtId="0" fontId="44" fillId="27" borderId="0" xfId="0" applyFont="1" applyFill="1" applyAlignment="1">
      <alignment horizontal="center" vertical="top"/>
    </xf>
    <xf numFmtId="164" fontId="27" fillId="27" borderId="26" xfId="0" applyNumberFormat="1" applyFont="1" applyFill="1" applyBorder="1" applyAlignment="1">
      <alignment horizontal="center" vertical="center"/>
    </xf>
    <xf numFmtId="164" fontId="27" fillId="27" borderId="12" xfId="0" applyNumberFormat="1" applyFont="1" applyFill="1" applyBorder="1" applyAlignment="1">
      <alignment horizontal="center" vertical="center"/>
    </xf>
    <xf numFmtId="0" fontId="2" fillId="27" borderId="25" xfId="0" applyFont="1" applyFill="1" applyBorder="1" applyAlignment="1">
      <alignment horizontal="left" vertical="center"/>
    </xf>
    <xf numFmtId="0" fontId="2" fillId="27" borderId="21" xfId="0" applyFont="1" applyFill="1" applyBorder="1" applyAlignment="1">
      <alignment horizontal="left" vertical="center"/>
    </xf>
    <xf numFmtId="0" fontId="2" fillId="27" borderId="16" xfId="0" applyFont="1" applyFill="1" applyBorder="1" applyAlignment="1">
      <alignment horizontal="left" vertical="center"/>
    </xf>
    <xf numFmtId="0" fontId="2" fillId="27" borderId="11" xfId="0" applyFont="1" applyFill="1" applyBorder="1" applyAlignment="1">
      <alignment horizontal="left" vertical="center"/>
    </xf>
    <xf numFmtId="0" fontId="18" fillId="0" borderId="47" xfId="0" applyFont="1" applyBorder="1" applyAlignment="1">
      <alignment horizontal="left" vertical="top"/>
    </xf>
    <xf numFmtId="0" fontId="18" fillId="0" borderId="31" xfId="0" applyFont="1" applyBorder="1" applyAlignment="1">
      <alignment horizontal="left" vertical="top"/>
    </xf>
    <xf numFmtId="0" fontId="29" fillId="0" borderId="47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7" fillId="17" borderId="1" xfId="0" applyFont="1" applyFill="1" applyBorder="1" applyAlignment="1">
      <alignment horizontal="left" vertical="top" wrapText="1"/>
    </xf>
    <xf numFmtId="0" fontId="1" fillId="2" borderId="48" xfId="0" applyFont="1" applyFill="1" applyBorder="1" applyAlignment="1" applyProtection="1">
      <alignment horizontal="center" vertical="top"/>
      <protection locked="0"/>
    </xf>
    <xf numFmtId="0" fontId="1" fillId="2" borderId="39" xfId="0" applyFont="1" applyFill="1" applyBorder="1" applyAlignment="1" applyProtection="1">
      <alignment horizontal="center" vertical="top"/>
      <protection locked="0"/>
    </xf>
    <xf numFmtId="0" fontId="0" fillId="2" borderId="5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/>
    </xf>
    <xf numFmtId="0" fontId="1" fillId="2" borderId="30" xfId="0" applyFont="1" applyFill="1" applyBorder="1" applyAlignment="1" applyProtection="1">
      <alignment horizontal="center" vertical="top"/>
      <protection locked="0"/>
    </xf>
    <xf numFmtId="0" fontId="35" fillId="17" borderId="0" xfId="0" applyFont="1" applyFill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34" fillId="16" borderId="28" xfId="0" applyFont="1" applyFill="1" applyBorder="1" applyAlignment="1" applyProtection="1">
      <alignment horizontal="center" vertical="center"/>
      <protection locked="0"/>
    </xf>
    <xf numFmtId="0" fontId="34" fillId="16" borderId="29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16" fillId="12" borderId="25" xfId="0" applyFont="1" applyFill="1" applyBorder="1" applyAlignment="1">
      <alignment horizontal="center" vertical="top"/>
    </xf>
    <xf numFmtId="0" fontId="16" fillId="12" borderId="26" xfId="0" applyFont="1" applyFill="1" applyBorder="1" applyAlignment="1">
      <alignment horizontal="center" vertical="top"/>
    </xf>
    <xf numFmtId="0" fontId="16" fillId="14" borderId="25" xfId="0" applyFont="1" applyFill="1" applyBorder="1" applyAlignment="1">
      <alignment horizontal="center" vertical="top"/>
    </xf>
    <xf numFmtId="0" fontId="16" fillId="14" borderId="26" xfId="0" applyFont="1" applyFill="1" applyBorder="1" applyAlignment="1">
      <alignment horizontal="center" vertical="top"/>
    </xf>
    <xf numFmtId="0" fontId="16" fillId="7" borderId="28" xfId="0" applyFont="1" applyFill="1" applyBorder="1" applyAlignment="1">
      <alignment horizontal="center" vertical="top"/>
    </xf>
    <xf numFmtId="0" fontId="16" fillId="7" borderId="29" xfId="0" applyFont="1" applyFill="1" applyBorder="1" applyAlignment="1">
      <alignment horizontal="center" vertical="top"/>
    </xf>
    <xf numFmtId="0" fontId="16" fillId="5" borderId="2" xfId="0" applyFont="1" applyFill="1" applyBorder="1" applyAlignment="1">
      <alignment horizontal="center" vertical="top"/>
    </xf>
    <xf numFmtId="0" fontId="16" fillId="5" borderId="3" xfId="0" applyFont="1" applyFill="1" applyBorder="1" applyAlignment="1">
      <alignment horizontal="center" vertical="top"/>
    </xf>
    <xf numFmtId="0" fontId="16" fillId="13" borderId="25" xfId="0" applyFont="1" applyFill="1" applyBorder="1" applyAlignment="1">
      <alignment horizontal="center" vertical="top"/>
    </xf>
    <xf numFmtId="0" fontId="16" fillId="13" borderId="26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10" borderId="42" xfId="0" applyFont="1" applyFill="1" applyBorder="1" applyAlignment="1">
      <alignment horizontal="left" vertical="top"/>
    </xf>
    <xf numFmtId="0" fontId="1" fillId="10" borderId="44" xfId="0" applyFont="1" applyFill="1" applyBorder="1" applyAlignment="1">
      <alignment horizontal="left" vertical="top"/>
    </xf>
    <xf numFmtId="0" fontId="16" fillId="6" borderId="2" xfId="0" applyFont="1" applyFill="1" applyBorder="1" applyAlignment="1">
      <alignment horizontal="center" vertical="top"/>
    </xf>
    <xf numFmtId="0" fontId="16" fillId="6" borderId="4" xfId="0" applyFont="1" applyFill="1" applyBorder="1" applyAlignment="1">
      <alignment horizontal="center" vertical="top"/>
    </xf>
    <xf numFmtId="0" fontId="16" fillId="4" borderId="2" xfId="0" applyFont="1" applyFill="1" applyBorder="1" applyAlignment="1">
      <alignment horizontal="center" vertical="top"/>
    </xf>
    <xf numFmtId="0" fontId="16" fillId="4" borderId="4" xfId="0" applyFont="1" applyFill="1" applyBorder="1" applyAlignment="1">
      <alignment horizontal="center" vertical="top"/>
    </xf>
    <xf numFmtId="0" fontId="1" fillId="3" borderId="42" xfId="0" applyFont="1" applyFill="1" applyBorder="1" applyAlignment="1">
      <alignment horizontal="left" vertical="top"/>
    </xf>
    <xf numFmtId="0" fontId="1" fillId="3" borderId="44" xfId="0" applyFont="1" applyFill="1" applyBorder="1" applyAlignment="1">
      <alignment horizontal="left" vertical="top"/>
    </xf>
    <xf numFmtId="0" fontId="0" fillId="0" borderId="4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2" fillId="0" borderId="11" xfId="0" applyFont="1" applyBorder="1" applyAlignment="1">
      <alignment horizontal="center" vertical="top"/>
    </xf>
  </cellXfs>
  <cellStyles count="1">
    <cellStyle name="Normal" xfId="0" builtinId="0" customBuiltin="1"/>
  </cellStyles>
  <dxfs count="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66"/>
      <color rgb="FFE7FF71"/>
      <color rgb="FF2FF141"/>
      <color rgb="FFFFCCCC"/>
      <color rgb="FFFF66CC"/>
      <color rgb="FFFAF590"/>
      <color rgb="FFE9FFB9"/>
      <color rgb="FFFBCC05"/>
      <color rgb="FFF5D51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71"/>
  <sheetViews>
    <sheetView tabSelected="1" view="pageLayout" topLeftCell="A25" zoomScale="96" zoomScaleNormal="100" zoomScaleSheetLayoutView="89" zoomScalePageLayoutView="96" workbookViewId="0">
      <selection activeCell="B45" sqref="B45"/>
    </sheetView>
  </sheetViews>
  <sheetFormatPr baseColWidth="10" defaultRowHeight="15" x14ac:dyDescent="0.25"/>
  <cols>
    <col min="1" max="1" width="32.7109375" customWidth="1"/>
    <col min="2" max="4" width="18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81" customFormat="1" ht="21.75" customHeight="1" x14ac:dyDescent="0.25">
      <c r="A2" s="183" t="s">
        <v>89</v>
      </c>
      <c r="B2" s="183"/>
      <c r="C2" s="183"/>
      <c r="D2" s="183"/>
      <c r="F2" s="82"/>
      <c r="G2" s="82"/>
    </row>
    <row r="3" spans="1:7" ht="6" customHeight="1" thickBot="1" x14ac:dyDescent="0.3">
      <c r="E3" s="3"/>
      <c r="F3" s="3"/>
      <c r="G3" s="3"/>
    </row>
    <row r="4" spans="1:7" ht="12" customHeight="1" x14ac:dyDescent="0.25">
      <c r="A4" s="24" t="s">
        <v>141</v>
      </c>
      <c r="B4" s="69"/>
      <c r="C4" s="195" t="s">
        <v>165</v>
      </c>
      <c r="D4" s="196"/>
      <c r="E4" s="3"/>
      <c r="F4" s="3"/>
      <c r="G4" s="3"/>
    </row>
    <row r="5" spans="1:7" ht="12" customHeight="1" thickBot="1" x14ac:dyDescent="0.3">
      <c r="A5" s="28"/>
      <c r="B5" s="70"/>
      <c r="C5" s="197"/>
      <c r="D5" s="198"/>
      <c r="E5" s="3"/>
      <c r="F5" s="3"/>
      <c r="G5" s="3"/>
    </row>
    <row r="6" spans="1:7" ht="6" customHeight="1" thickBot="1" x14ac:dyDescent="0.3">
      <c r="A6" s="25"/>
      <c r="B6" s="25"/>
      <c r="E6" s="3"/>
      <c r="F6" s="3"/>
      <c r="G6" s="3"/>
    </row>
    <row r="7" spans="1:7" ht="12" customHeight="1" x14ac:dyDescent="0.25">
      <c r="A7" s="188" t="s">
        <v>142</v>
      </c>
      <c r="B7" s="189"/>
      <c r="C7" s="189"/>
      <c r="D7" s="190"/>
      <c r="E7" s="3"/>
      <c r="F7" s="3"/>
      <c r="G7" s="3"/>
    </row>
    <row r="8" spans="1:7" ht="12" customHeight="1" thickBot="1" x14ac:dyDescent="0.3">
      <c r="A8" s="170"/>
      <c r="B8" s="171"/>
      <c r="C8" s="171"/>
      <c r="D8" s="172"/>
      <c r="E8" s="3"/>
      <c r="F8" s="3"/>
      <c r="G8" s="3"/>
    </row>
    <row r="9" spans="1:7" ht="6" customHeight="1" thickBot="1" x14ac:dyDescent="0.3">
      <c r="A9" s="25"/>
      <c r="B9" s="25"/>
      <c r="E9" s="3"/>
      <c r="F9" s="3"/>
      <c r="G9" s="3"/>
    </row>
    <row r="10" spans="1:7" ht="12" customHeight="1" x14ac:dyDescent="0.3">
      <c r="A10" s="185" t="s">
        <v>91</v>
      </c>
      <c r="B10" s="186"/>
      <c r="C10" s="186"/>
      <c r="D10" s="187"/>
      <c r="E10" s="3"/>
      <c r="F10" s="3"/>
      <c r="G10" s="3"/>
    </row>
    <row r="11" spans="1:7" ht="12" customHeight="1" x14ac:dyDescent="0.3">
      <c r="A11" s="30" t="s">
        <v>92</v>
      </c>
      <c r="B11" s="199"/>
      <c r="C11" s="200"/>
      <c r="D11" s="201"/>
      <c r="E11" s="3"/>
      <c r="F11" s="3"/>
      <c r="G11" s="3"/>
    </row>
    <row r="12" spans="1:7" ht="12" customHeight="1" thickBot="1" x14ac:dyDescent="0.35">
      <c r="A12" s="29" t="s">
        <v>93</v>
      </c>
      <c r="B12" s="202"/>
      <c r="C12" s="203"/>
      <c r="D12" s="204"/>
      <c r="E12" s="3"/>
      <c r="F12" s="3"/>
      <c r="G12" s="3"/>
    </row>
    <row r="13" spans="1:7" ht="6" customHeight="1" thickBot="1" x14ac:dyDescent="0.4">
      <c r="A13" s="26"/>
      <c r="B13" s="26"/>
      <c r="E13" s="3"/>
      <c r="F13" s="3"/>
      <c r="G13" s="3"/>
    </row>
    <row r="14" spans="1:7" ht="12" customHeight="1" x14ac:dyDescent="0.25">
      <c r="A14" s="188" t="s">
        <v>143</v>
      </c>
      <c r="B14" s="189"/>
      <c r="C14" s="189"/>
      <c r="D14" s="190"/>
      <c r="E14" s="3"/>
      <c r="F14" s="3"/>
      <c r="G14" s="3"/>
    </row>
    <row r="15" spans="1:7" ht="12" customHeight="1" x14ac:dyDescent="0.25">
      <c r="A15" s="160"/>
      <c r="B15" s="161"/>
      <c r="C15" s="161"/>
      <c r="D15" s="162"/>
      <c r="E15" s="3"/>
      <c r="F15" s="3"/>
      <c r="G15" s="3"/>
    </row>
    <row r="16" spans="1:7" ht="12" customHeight="1" x14ac:dyDescent="0.25">
      <c r="A16" s="160"/>
      <c r="B16" s="161"/>
      <c r="C16" s="161"/>
      <c r="D16" s="162"/>
      <c r="E16" s="3"/>
      <c r="F16" s="3"/>
      <c r="G16" s="3"/>
    </row>
    <row r="17" spans="1:7" ht="12" customHeight="1" x14ac:dyDescent="0.25">
      <c r="A17" s="160"/>
      <c r="B17" s="161"/>
      <c r="C17" s="161"/>
      <c r="D17" s="162"/>
      <c r="E17" s="3"/>
      <c r="F17" s="3"/>
      <c r="G17" s="3"/>
    </row>
    <row r="18" spans="1:7" ht="12" customHeight="1" thickBot="1" x14ac:dyDescent="0.3">
      <c r="A18" s="163"/>
      <c r="B18" s="164"/>
      <c r="C18" s="165"/>
      <c r="D18" s="166"/>
    </row>
    <row r="19" spans="1:7" ht="6" customHeight="1" thickBot="1" x14ac:dyDescent="0.3"/>
    <row r="20" spans="1:7" ht="12" customHeight="1" x14ac:dyDescent="0.25">
      <c r="A20" s="188" t="s">
        <v>144</v>
      </c>
      <c r="B20" s="189"/>
      <c r="C20" s="189"/>
      <c r="D20" s="190"/>
    </row>
    <row r="21" spans="1:7" ht="12" customHeight="1" x14ac:dyDescent="0.25">
      <c r="A21" s="160"/>
      <c r="B21" s="161"/>
      <c r="C21" s="161"/>
      <c r="D21" s="162"/>
    </row>
    <row r="22" spans="1:7" ht="12" customHeight="1" x14ac:dyDescent="0.25">
      <c r="A22" s="167"/>
      <c r="B22" s="168"/>
      <c r="C22" s="168"/>
      <c r="D22" s="169"/>
    </row>
    <row r="23" spans="1:7" ht="12" customHeight="1" thickBot="1" x14ac:dyDescent="0.3">
      <c r="A23" s="170"/>
      <c r="B23" s="171"/>
      <c r="C23" s="171"/>
      <c r="D23" s="172"/>
    </row>
    <row r="24" spans="1:7" ht="12" customHeight="1" thickBot="1" x14ac:dyDescent="0.3"/>
    <row r="25" spans="1:7" ht="21" customHeight="1" thickBot="1" x14ac:dyDescent="0.3">
      <c r="A25" s="205" t="s">
        <v>133</v>
      </c>
      <c r="B25" s="206"/>
      <c r="C25" s="207"/>
      <c r="D25" s="96"/>
    </row>
    <row r="26" spans="1:7" ht="15" customHeight="1" x14ac:dyDescent="0.25"/>
    <row r="27" spans="1:7" s="81" customFormat="1" ht="21.75" customHeight="1" x14ac:dyDescent="0.25">
      <c r="A27" s="184" t="s">
        <v>90</v>
      </c>
      <c r="B27" s="184"/>
      <c r="C27" s="184"/>
      <c r="D27" s="184"/>
    </row>
    <row r="28" spans="1:7" ht="6" customHeight="1" thickBot="1" x14ac:dyDescent="0.3"/>
    <row r="29" spans="1:7" ht="12.75" customHeight="1" x14ac:dyDescent="0.25">
      <c r="A29" s="191" t="s">
        <v>81</v>
      </c>
      <c r="B29" s="192"/>
      <c r="C29" s="193"/>
      <c r="D29" s="194"/>
    </row>
    <row r="30" spans="1:7" ht="12.75" customHeight="1" x14ac:dyDescent="0.25">
      <c r="A30" s="179" t="s">
        <v>82</v>
      </c>
      <c r="B30" s="180"/>
      <c r="C30" s="181"/>
      <c r="D30" s="182"/>
    </row>
    <row r="31" spans="1:7" ht="12.75" customHeight="1" x14ac:dyDescent="0.25">
      <c r="A31" s="175" t="s">
        <v>140</v>
      </c>
      <c r="B31" s="176"/>
      <c r="C31" s="177"/>
      <c r="D31" s="178"/>
    </row>
    <row r="32" spans="1:7" ht="12.75" customHeight="1" x14ac:dyDescent="0.25">
      <c r="A32" s="175" t="s">
        <v>77</v>
      </c>
      <c r="B32" s="176"/>
      <c r="C32" s="177"/>
      <c r="D32" s="178"/>
    </row>
    <row r="33" spans="1:4" ht="15" customHeight="1" x14ac:dyDescent="0.25">
      <c r="A33" s="27"/>
      <c r="B33" s="27"/>
      <c r="C33" s="27"/>
      <c r="D33" s="27"/>
    </row>
    <row r="34" spans="1:4" s="81" customFormat="1" ht="21.75" customHeight="1" x14ac:dyDescent="0.25">
      <c r="A34" s="183" t="s">
        <v>88</v>
      </c>
      <c r="B34" s="183"/>
      <c r="C34" s="183"/>
      <c r="D34" s="183"/>
    </row>
    <row r="35" spans="1:4" ht="6" customHeight="1" x14ac:dyDescent="0.25"/>
    <row r="36" spans="1:4" ht="16.5" customHeight="1" x14ac:dyDescent="0.25">
      <c r="A36" s="174" t="s">
        <v>43</v>
      </c>
      <c r="B36" s="174"/>
      <c r="C36" s="174"/>
      <c r="D36" s="174"/>
    </row>
    <row r="37" spans="1:4" ht="26.25" customHeight="1" x14ac:dyDescent="0.25">
      <c r="A37" s="173" t="s">
        <v>162</v>
      </c>
      <c r="B37" s="173"/>
      <c r="C37" s="173"/>
      <c r="D37" s="173"/>
    </row>
    <row r="38" spans="1:4" ht="9" customHeight="1" thickBot="1" x14ac:dyDescent="0.3">
      <c r="A38" s="3"/>
      <c r="B38" s="3"/>
      <c r="C38" s="3"/>
      <c r="D38" s="3"/>
    </row>
    <row r="39" spans="1:4" s="47" customFormat="1" ht="15.75" thickBot="1" x14ac:dyDescent="0.3">
      <c r="A39" s="78" t="s">
        <v>135</v>
      </c>
      <c r="B39" s="89" t="s">
        <v>134</v>
      </c>
      <c r="C39" s="79" t="s">
        <v>44</v>
      </c>
      <c r="D39" s="80" t="s">
        <v>45</v>
      </c>
    </row>
    <row r="40" spans="1:4" s="31" customFormat="1" x14ac:dyDescent="0.25">
      <c r="A40" s="90" t="str">
        <f>'Villes de livraisons'!B6</f>
        <v>Poitiers / Ligugé</v>
      </c>
      <c r="B40" s="77"/>
      <c r="C40" s="135"/>
      <c r="D40" s="135" t="s">
        <v>265</v>
      </c>
    </row>
    <row r="41" spans="1:4" ht="30" x14ac:dyDescent="0.25">
      <c r="A41" s="91" t="str">
        <f>'Villes de livraisons'!B7</f>
        <v>La Cotellerie / Laval / Mont Saint Michel</v>
      </c>
      <c r="B41" s="66"/>
      <c r="C41" s="134"/>
      <c r="D41" s="133" t="s">
        <v>267</v>
      </c>
    </row>
    <row r="42" spans="1:4" ht="30" x14ac:dyDescent="0.25">
      <c r="A42" s="91" t="str">
        <f>'Villes de livraisons'!B8</f>
        <v>Angers / Cholet / Saint Laurent sur Sèvres / Nantes</v>
      </c>
      <c r="B42" s="67"/>
      <c r="C42" s="132"/>
      <c r="D42" s="133" t="s">
        <v>265</v>
      </c>
    </row>
    <row r="43" spans="1:4" s="31" customFormat="1" ht="45" x14ac:dyDescent="0.25">
      <c r="A43" s="91" t="str">
        <f>'Villes de livraisons'!B9</f>
        <v xml:space="preserve">Versailles - Le Chesnay / Poissy /Rueil / Rambouillet </v>
      </c>
      <c r="B43" s="67"/>
      <c r="C43" s="132" t="s">
        <v>269</v>
      </c>
      <c r="D43" s="133" t="s">
        <v>268</v>
      </c>
    </row>
    <row r="44" spans="1:4" s="31" customFormat="1" ht="30" x14ac:dyDescent="0.25">
      <c r="A44" s="92" t="str">
        <f>'Villes de livraisons'!B12</f>
        <v>Blois / Nouant-le-Fusellier / Montoire</v>
      </c>
      <c r="B44" s="66"/>
      <c r="C44" s="134"/>
      <c r="D44" s="133" t="s">
        <v>265</v>
      </c>
    </row>
    <row r="45" spans="1:4" s="31" customFormat="1" ht="30" x14ac:dyDescent="0.25">
      <c r="A45" s="92" t="str">
        <f>'Villes de livraisons'!B13</f>
        <v>Orléans / Saint Benoït sur Loire / Bouzy / Vézelay</v>
      </c>
      <c r="B45" s="67"/>
      <c r="C45" s="132" t="s">
        <v>269</v>
      </c>
      <c r="D45" s="133" t="s">
        <v>270</v>
      </c>
    </row>
    <row r="46" spans="1:4" s="31" customFormat="1" x14ac:dyDescent="0.25">
      <c r="A46" s="92" t="str">
        <f>'Villes de livraisons'!B14</f>
        <v>Le Mans / Vion / Flée</v>
      </c>
      <c r="B46" s="67"/>
      <c r="C46" s="132"/>
      <c r="D46" s="133" t="s">
        <v>265</v>
      </c>
    </row>
    <row r="47" spans="1:4" s="31" customFormat="1" ht="30.75" thickBot="1" x14ac:dyDescent="0.3">
      <c r="A47" s="93" t="str">
        <f>'Villes de livraisons'!B15</f>
        <v>Fontgombault / Le Blanc / Saint Gaultier / Genillé</v>
      </c>
      <c r="B47" s="68"/>
      <c r="C47" s="136" t="s">
        <v>272</v>
      </c>
      <c r="D47" s="137" t="s">
        <v>271</v>
      </c>
    </row>
    <row r="48" spans="1:4" s="31" customFormat="1" ht="12" customHeight="1" x14ac:dyDescent="0.25">
      <c r="A48" s="34" t="s">
        <v>266</v>
      </c>
      <c r="B48" s="32"/>
      <c r="C48" s="33"/>
      <c r="D48" s="33"/>
    </row>
    <row r="49" spans="1:4" ht="22.5" customHeight="1" x14ac:dyDescent="0.25"/>
    <row r="50" spans="1:4" ht="12" customHeight="1" x14ac:dyDescent="0.25">
      <c r="A50" s="34"/>
      <c r="B50" s="35"/>
      <c r="C50" s="36"/>
      <c r="D50" s="36"/>
    </row>
    <row r="51" spans="1:4" ht="12" customHeight="1" x14ac:dyDescent="0.25">
      <c r="A51" s="35"/>
      <c r="B51" s="35"/>
      <c r="C51" s="36"/>
      <c r="D51" s="36"/>
    </row>
    <row r="52" spans="1:4" ht="12" customHeight="1" x14ac:dyDescent="0.25">
      <c r="A52" s="35"/>
      <c r="B52" s="35"/>
      <c r="C52" s="36"/>
      <c r="D52" s="36"/>
    </row>
    <row r="53" spans="1:4" ht="12" customHeight="1" x14ac:dyDescent="0.25"/>
    <row r="54" spans="1:4" ht="12" customHeight="1" x14ac:dyDescent="0.25"/>
    <row r="55" spans="1:4" ht="12" customHeight="1" x14ac:dyDescent="0.25"/>
    <row r="56" spans="1:4" ht="12" customHeight="1" x14ac:dyDescent="0.25"/>
    <row r="57" spans="1:4" ht="12" customHeight="1" x14ac:dyDescent="0.25"/>
    <row r="58" spans="1:4" ht="12" customHeight="1" x14ac:dyDescent="0.25"/>
    <row r="59" spans="1:4" ht="12" customHeight="1" x14ac:dyDescent="0.25"/>
    <row r="60" spans="1:4" ht="12" customHeight="1" x14ac:dyDescent="0.25"/>
    <row r="61" spans="1:4" ht="12" customHeight="1" x14ac:dyDescent="0.25"/>
    <row r="62" spans="1:4" ht="12" customHeight="1" x14ac:dyDescent="0.25"/>
    <row r="63" spans="1:4" ht="12" customHeight="1" x14ac:dyDescent="0.25"/>
    <row r="64" spans="1: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</sheetData>
  <sheetProtection sheet="1" selectLockedCells="1"/>
  <mergeCells count="26">
    <mergeCell ref="A2:D2"/>
    <mergeCell ref="A27:D27"/>
    <mergeCell ref="A34:D34"/>
    <mergeCell ref="A10:D10"/>
    <mergeCell ref="A7:D7"/>
    <mergeCell ref="A8:D8"/>
    <mergeCell ref="A29:D29"/>
    <mergeCell ref="A20:D20"/>
    <mergeCell ref="A14:D14"/>
    <mergeCell ref="A16:D16"/>
    <mergeCell ref="C4:D4"/>
    <mergeCell ref="C5:D5"/>
    <mergeCell ref="B11:D11"/>
    <mergeCell ref="B12:D12"/>
    <mergeCell ref="A25:C25"/>
    <mergeCell ref="A15:D15"/>
    <mergeCell ref="A17:D17"/>
    <mergeCell ref="A18:D18"/>
    <mergeCell ref="A22:D22"/>
    <mergeCell ref="A23:D23"/>
    <mergeCell ref="A37:D37"/>
    <mergeCell ref="A36:D36"/>
    <mergeCell ref="A21:D21"/>
    <mergeCell ref="A32:D32"/>
    <mergeCell ref="A30:D30"/>
    <mergeCell ref="A31:D31"/>
  </mergeCells>
  <conditionalFormatting sqref="D25">
    <cfRule type="containsText" dxfId="13" priority="1" operator="containsText" text="x">
      <formula>NOT(ISERROR(SEARCH("x",D25)))</formula>
    </cfRule>
  </conditionalFormatting>
  <dataValidations count="8">
    <dataValidation type="list" allowBlank="1" showInputMessage="1" showErrorMessage="1" sqref="B40" xr:uid="{DB887095-4386-4FAA-8A4F-DDF95C3A253C}">
      <formula1>trajet1</formula1>
    </dataValidation>
    <dataValidation type="list" allowBlank="1" showInputMessage="1" showErrorMessage="1" sqref="B41" xr:uid="{97AFDE2E-FD80-44B2-9037-D7A536D3491A}">
      <formula1>trajet2</formula1>
    </dataValidation>
    <dataValidation type="list" allowBlank="1" showInputMessage="1" showErrorMessage="1" sqref="B44" xr:uid="{D3D155AA-E698-41F8-8C74-343DEED0098D}">
      <formula1>trajet5</formula1>
    </dataValidation>
    <dataValidation type="list" allowBlank="1" showInputMessage="1" showErrorMessage="1" sqref="B45" xr:uid="{797EBEED-864C-4798-AF6D-B982C22B4288}">
      <formula1>trajet6</formula1>
    </dataValidation>
    <dataValidation type="list" allowBlank="1" showInputMessage="1" showErrorMessage="1" sqref="B42" xr:uid="{A27CFA76-F146-414E-83F4-370CC4700D08}">
      <formula1>trajet3</formula1>
    </dataValidation>
    <dataValidation type="list" allowBlank="1" showInputMessage="1" showErrorMessage="1" sqref="B43" xr:uid="{CF083045-D7BC-483C-B875-320C9A629E1C}">
      <formula1>trajet4</formula1>
    </dataValidation>
    <dataValidation type="list" allowBlank="1" showInputMessage="1" showErrorMessage="1" sqref="B46" xr:uid="{D2528A0A-8BC3-47B9-B7AE-3DC0BC8A6998}">
      <formula1>trajet7</formula1>
    </dataValidation>
    <dataValidation type="list" allowBlank="1" showInputMessage="1" showErrorMessage="1" sqref="B47" xr:uid="{349CEBBC-468E-4CCB-9790-4340D0D3B677}">
      <formula1>trajet8</formula1>
    </dataValidation>
  </dataValidations>
  <pageMargins left="0.7" right="0.7" top="0.75" bottom="0.75" header="0.3" footer="0.3"/>
  <pageSetup paperSize="9" orientation="portrait" horizontalDpi="360" verticalDpi="360" r:id="rId1"/>
  <headerFooter>
    <oddHeader xml:space="preserve">&amp;C&amp;"Cinzel,Normal"&amp;20&amp;K74B230Bon de commande - Ferme des Villettes&amp;26&amp;K92D050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I108"/>
  <sheetViews>
    <sheetView view="pageLayout" topLeftCell="A37" zoomScale="91" zoomScaleNormal="100" zoomScalePageLayoutView="91" workbookViewId="0">
      <selection activeCell="C41" sqref="C41"/>
    </sheetView>
  </sheetViews>
  <sheetFormatPr baseColWidth="10" defaultColWidth="21.85546875" defaultRowHeight="13.5" x14ac:dyDescent="0.25"/>
  <cols>
    <col min="1" max="1" width="18.28515625" style="1" customWidth="1"/>
    <col min="2" max="4" width="8.85546875" style="1" customWidth="1"/>
    <col min="5" max="5" width="4.28515625" style="1" customWidth="1"/>
    <col min="6" max="6" width="11.7109375" style="1" customWidth="1"/>
    <col min="7" max="8" width="8.85546875" style="1" customWidth="1"/>
    <col min="9" max="9" width="8.85546875" style="3" customWidth="1"/>
    <col min="10" max="10" width="3" style="3" customWidth="1"/>
    <col min="11" max="11" width="44.140625" style="1" customWidth="1"/>
    <col min="12" max="12" width="12.28515625" style="1" customWidth="1"/>
    <col min="13" max="81" width="10.28515625" style="1" customWidth="1"/>
    <col min="82" max="149" width="21.85546875" style="1"/>
    <col min="150" max="150" width="21.85546875" style="1" customWidth="1"/>
    <col min="151" max="16384" width="21.85546875" style="1"/>
  </cols>
  <sheetData>
    <row r="1" spans="1:35" s="3" customFormat="1" ht="12.75" customHeight="1" thickBot="1" x14ac:dyDescent="0.3">
      <c r="A1" s="224" t="s">
        <v>273</v>
      </c>
      <c r="B1" s="225"/>
      <c r="C1" s="225"/>
      <c r="D1" s="226"/>
      <c r="E1" s="8"/>
      <c r="F1" s="211" t="s">
        <v>83</v>
      </c>
      <c r="G1" s="212"/>
      <c r="H1" s="212"/>
      <c r="I1" s="213"/>
      <c r="K1" s="318" t="s">
        <v>274</v>
      </c>
      <c r="L1" s="318"/>
      <c r="M1" s="318"/>
      <c r="N1" s="318"/>
      <c r="Q1" s="1"/>
      <c r="R1" s="1"/>
      <c r="S1" s="1"/>
      <c r="T1" s="1"/>
      <c r="U1" s="1"/>
      <c r="V1" s="1"/>
    </row>
    <row r="2" spans="1:35" s="3" customFormat="1" ht="12.75" customHeight="1" thickBot="1" x14ac:dyDescent="0.3">
      <c r="A2" s="61" t="s">
        <v>42</v>
      </c>
      <c r="B2" s="3" t="s">
        <v>1</v>
      </c>
      <c r="C2" s="3" t="s">
        <v>0</v>
      </c>
      <c r="D2" s="48" t="s">
        <v>2</v>
      </c>
      <c r="E2" s="8"/>
      <c r="F2" s="49" t="s">
        <v>84</v>
      </c>
      <c r="G2" s="222">
        <f>'Fiche client et livraison'!A5</f>
        <v>0</v>
      </c>
      <c r="H2" s="222"/>
      <c r="I2" s="223"/>
      <c r="K2" s="318"/>
      <c r="L2" s="318"/>
      <c r="M2" s="318"/>
      <c r="N2" s="318"/>
      <c r="Q2" s="1"/>
      <c r="R2" s="1"/>
      <c r="S2" s="1"/>
      <c r="T2" s="1"/>
      <c r="U2" s="1"/>
      <c r="V2" s="1"/>
    </row>
    <row r="3" spans="1:35" s="3" customFormat="1" ht="12.75" customHeight="1" thickBot="1" x14ac:dyDescent="0.3">
      <c r="A3" s="236" t="s">
        <v>166</v>
      </c>
      <c r="B3" s="237"/>
      <c r="C3" s="237"/>
      <c r="D3" s="238"/>
      <c r="E3" s="6"/>
      <c r="F3" s="49" t="s">
        <v>85</v>
      </c>
      <c r="G3" s="216">
        <f>'Fiche client et livraison'!C5</f>
        <v>0</v>
      </c>
      <c r="H3" s="216"/>
      <c r="I3" s="217"/>
      <c r="Q3" s="1"/>
      <c r="R3" s="1"/>
      <c r="S3" s="1"/>
      <c r="T3" s="1"/>
      <c r="U3" s="1"/>
      <c r="V3" s="1"/>
      <c r="AE3" s="6"/>
      <c r="AF3" s="6"/>
      <c r="AG3" s="6"/>
      <c r="AH3" s="6"/>
      <c r="AI3" s="6"/>
    </row>
    <row r="4" spans="1:35" s="3" customFormat="1" ht="12.75" customHeight="1" thickBot="1" x14ac:dyDescent="0.3">
      <c r="A4" s="56" t="s">
        <v>3</v>
      </c>
      <c r="B4" s="57">
        <f>'Produits et prix'!B5</f>
        <v>3.6</v>
      </c>
      <c r="C4" s="84"/>
      <c r="D4" s="58">
        <f>C4*B4</f>
        <v>0</v>
      </c>
      <c r="E4" s="4"/>
      <c r="F4" s="49" t="s">
        <v>87</v>
      </c>
      <c r="G4" s="214" t="str">
        <f>IF('Fiche client et livraison'!B40&lt;&gt;"",'Fiche client et livraison'!A40,IF('Fiche client et livraison'!B41&lt;&gt;"",'Fiche client et livraison'!A41,IF('Fiche client et livraison'!B42&lt;&gt;"",'Fiche client et livraison'!A42,IF('Fiche client et livraison'!B43&lt;&gt;"",'Fiche client et livraison'!A43,IF('Fiche client et livraison'!B44&lt;&gt;"",'Fiche client et livraison'!A44,IF('Fiche client et livraison'!B45&lt;&gt;"",'Fiche client et livraison'!A45,IF('Fiche client et livraison'!B46&lt;&gt;"",'Fiche client et livraison'!A46,IF('Fiche client et livraison'!B47&lt;&gt;"",'Fiche client et livraison'!A47,IF('Fiche client et livraison'!B48&lt;&gt;"",'Fiche client et livraison'!A48,"")))))))))</f>
        <v/>
      </c>
      <c r="H4" s="214"/>
      <c r="I4" s="215"/>
      <c r="K4" s="145" t="s">
        <v>171</v>
      </c>
      <c r="L4" s="146" t="s">
        <v>1</v>
      </c>
      <c r="M4" s="146" t="s">
        <v>167</v>
      </c>
      <c r="N4" s="147" t="s">
        <v>2</v>
      </c>
      <c r="Q4" s="1"/>
      <c r="R4" s="1"/>
      <c r="S4" s="1"/>
      <c r="T4" s="1"/>
      <c r="U4" s="1"/>
      <c r="V4" s="1"/>
      <c r="AE4" s="5"/>
      <c r="AF4" s="5"/>
      <c r="AG4" s="5"/>
      <c r="AH4" s="5"/>
    </row>
    <row r="5" spans="1:35" s="3" customFormat="1" ht="12.75" customHeight="1" x14ac:dyDescent="0.25">
      <c r="A5" s="233" t="s">
        <v>24</v>
      </c>
      <c r="B5" s="234"/>
      <c r="C5" s="234"/>
      <c r="D5" s="235"/>
      <c r="E5" s="8"/>
      <c r="F5" s="49" t="s">
        <v>122</v>
      </c>
      <c r="G5" s="216" t="str">
        <f>IF('Fiche client et livraison'!B40&lt;&gt;"",'Fiche client et livraison'!B40,IF('Fiche client et livraison'!B41&lt;&gt;"",'Fiche client et livraison'!B41,IF('Fiche client et livraison'!B42&lt;&gt;"",'Fiche client et livraison'!B42,IF('Fiche client et livraison'!B43&lt;&gt;"",'Fiche client et livraison'!B43,IF('Fiche client et livraison'!B44&lt;&gt;"",'Fiche client et livraison'!B44,IF('Fiche client et livraison'!B45&lt;&gt;"",'Fiche client et livraison'!B45,IF('Fiche client et livraison'!B46&lt;&gt;"",'Fiche client et livraison'!B46,IF('Fiche client et livraison'!B47&lt;&gt;"",'Fiche client et livraison'!B47,IF('Fiche client et livraison'!B48&lt;&gt;"",'Fiche client et livraison'!B48,"")))))))))</f>
        <v/>
      </c>
      <c r="H5" s="216"/>
      <c r="I5" s="217"/>
      <c r="K5" s="312" t="s">
        <v>169</v>
      </c>
      <c r="L5" s="313"/>
      <c r="M5" s="313"/>
      <c r="N5" s="314"/>
      <c r="Q5" s="1"/>
      <c r="R5" s="1"/>
      <c r="S5" s="1"/>
      <c r="T5" s="1"/>
      <c r="U5" s="1"/>
      <c r="V5" s="1"/>
      <c r="X5" s="1"/>
      <c r="Y5" s="1"/>
      <c r="Z5" s="1"/>
      <c r="AA5" s="1"/>
      <c r="AB5" s="1"/>
      <c r="AC5" s="1"/>
      <c r="AD5" s="1"/>
      <c r="AE5" s="1"/>
      <c r="AF5" s="5"/>
      <c r="AG5" s="5"/>
      <c r="AH5" s="5"/>
    </row>
    <row r="6" spans="1:35" s="3" customFormat="1" ht="12.75" customHeight="1" thickBot="1" x14ac:dyDescent="0.3">
      <c r="A6" s="54" t="s">
        <v>3</v>
      </c>
      <c r="B6" s="22">
        <f>'Produits et prix'!B7</f>
        <v>3</v>
      </c>
      <c r="C6" s="85"/>
      <c r="D6" s="55">
        <f>C6*B6</f>
        <v>0</v>
      </c>
      <c r="E6" s="8"/>
      <c r="F6" s="49" t="s">
        <v>86</v>
      </c>
      <c r="G6" s="218" t="str">
        <f>IF('Fiche client et livraison'!B40&lt;&gt;"",'Fiche client et livraison'!D40,IF('Fiche client et livraison'!B41&lt;&gt;"",'Fiche client et livraison'!D41,IF('Fiche client et livraison'!B42&lt;&gt;"",'Fiche client et livraison'!D42,IF('Fiche client et livraison'!B43&lt;&gt;"",'Fiche client et livraison'!D43,IF('Fiche client et livraison'!B44&lt;&gt;"",'Fiche client et livraison'!D44,IF('Fiche client et livraison'!B45&lt;&gt;"",'Fiche client et livraison'!D45,IF('Fiche client et livraison'!B46&lt;&gt;"",'Fiche client et livraison'!D46,IF('Fiche client et livraison'!B47&lt;&gt;"",'Fiche client et livraison'!D47,IF('Fiche client et livraison'!B48&lt;&gt;"",'Fiche client et livraison'!D48,"")))))))))</f>
        <v/>
      </c>
      <c r="H6" s="218"/>
      <c r="I6" s="219"/>
      <c r="K6" s="148" t="s">
        <v>264</v>
      </c>
      <c r="L6" s="149">
        <v>12</v>
      </c>
      <c r="M6" s="150"/>
      <c r="N6" s="151">
        <f>L6*M6</f>
        <v>0</v>
      </c>
      <c r="Q6" s="1"/>
      <c r="R6" s="1"/>
      <c r="S6" s="1"/>
      <c r="T6" s="1"/>
      <c r="U6" s="1"/>
      <c r="V6" s="1"/>
      <c r="Y6" s="1"/>
      <c r="Z6" s="1"/>
      <c r="AA6" s="1"/>
      <c r="AB6" s="1"/>
      <c r="AC6" s="1"/>
      <c r="AD6" s="1"/>
      <c r="AF6" s="5"/>
      <c r="AG6" s="5"/>
      <c r="AH6" s="5"/>
    </row>
    <row r="7" spans="1:35" s="3" customFormat="1" ht="12.75" customHeight="1" thickBot="1" x14ac:dyDescent="0.3">
      <c r="A7" s="54" t="s">
        <v>4</v>
      </c>
      <c r="B7" s="22">
        <f>'Produits et prix'!B8</f>
        <v>12</v>
      </c>
      <c r="C7" s="85"/>
      <c r="D7" s="55">
        <f>C7*B7</f>
        <v>0</v>
      </c>
      <c r="F7" s="50" t="s">
        <v>136</v>
      </c>
      <c r="G7" s="220" t="str">
        <f>IF('Fiche client et livraison'!D25="x","PRO",IF(OR(G4='Villes de livraisons'!B6,'Bon de commande'!G4='Villes de livraisons'!B7,G4='Villes de livraisons'!B8,G4='Villes de livraisons'!B9),"PARTICULIER 1",IF(OR(G4='Villes de livraisons'!B12,G4='Villes de livraisons'!B13,G4='Villes de livraisons'!B14,G4='Villes de livraisons'!B15),"PARTICULIER 2","")))</f>
        <v/>
      </c>
      <c r="H7" s="220"/>
      <c r="I7" s="221"/>
      <c r="K7" s="148" t="s">
        <v>262</v>
      </c>
      <c r="L7" s="149">
        <v>13.5</v>
      </c>
      <c r="M7" s="150"/>
      <c r="N7" s="151">
        <f t="shared" ref="N7" si="0">L7*M7</f>
        <v>0</v>
      </c>
      <c r="Q7" s="1"/>
      <c r="R7" s="1"/>
      <c r="S7" s="1"/>
      <c r="T7" s="1"/>
      <c r="U7" s="1"/>
      <c r="V7" s="1"/>
      <c r="Y7" s="13"/>
      <c r="Z7" s="13"/>
      <c r="AA7" s="13"/>
      <c r="AB7" s="13"/>
      <c r="AC7" s="13"/>
      <c r="AD7" s="13"/>
      <c r="AF7" s="5"/>
      <c r="AG7" s="5"/>
      <c r="AH7" s="5"/>
    </row>
    <row r="8" spans="1:35" s="3" customFormat="1" ht="12.75" customHeight="1" thickBot="1" x14ac:dyDescent="0.3">
      <c r="A8" s="54" t="s">
        <v>5</v>
      </c>
      <c r="B8" s="22">
        <f>'Produits et prix'!B9</f>
        <v>29</v>
      </c>
      <c r="C8" s="85"/>
      <c r="D8" s="55">
        <f>C8*B8</f>
        <v>0</v>
      </c>
      <c r="K8" s="315" t="s">
        <v>168</v>
      </c>
      <c r="L8" s="316"/>
      <c r="M8" s="316"/>
      <c r="N8" s="317"/>
      <c r="O8" s="20"/>
      <c r="P8" s="20"/>
      <c r="Q8" s="20"/>
      <c r="R8" s="1"/>
      <c r="S8" s="1"/>
      <c r="T8" s="1"/>
      <c r="U8" s="1"/>
      <c r="V8" s="1"/>
      <c r="Y8" s="13"/>
      <c r="Z8" s="13"/>
      <c r="AA8" s="13"/>
      <c r="AB8" s="13"/>
      <c r="AC8" s="13"/>
      <c r="AD8" s="13"/>
    </row>
    <row r="9" spans="1:35" s="3" customFormat="1" ht="12.75" customHeight="1" thickBot="1" x14ac:dyDescent="0.3">
      <c r="A9" s="63" t="s">
        <v>152</v>
      </c>
      <c r="B9" s="22">
        <f>'Produits et prix'!B10</f>
        <v>72.5</v>
      </c>
      <c r="C9" s="86"/>
      <c r="D9" s="64">
        <f>C9*B9</f>
        <v>0</v>
      </c>
      <c r="F9" s="208" t="s">
        <v>35</v>
      </c>
      <c r="G9" s="209"/>
      <c r="H9" s="209"/>
      <c r="I9" s="210"/>
      <c r="K9" s="152" t="s">
        <v>263</v>
      </c>
      <c r="L9" s="149">
        <v>21</v>
      </c>
      <c r="M9" s="150"/>
      <c r="N9" s="151">
        <f>L9*M9</f>
        <v>0</v>
      </c>
      <c r="Q9" s="1"/>
      <c r="R9" s="1"/>
      <c r="S9" s="1"/>
      <c r="T9" s="1"/>
      <c r="U9" s="1"/>
      <c r="V9" s="1"/>
      <c r="Y9" s="14"/>
      <c r="Z9" s="14"/>
      <c r="AA9" s="14"/>
      <c r="AB9" s="14"/>
      <c r="AC9" s="15"/>
      <c r="AD9" s="15"/>
    </row>
    <row r="10" spans="1:35" s="3" customFormat="1" ht="12.75" customHeight="1" x14ac:dyDescent="0.25">
      <c r="A10" s="230" t="s">
        <v>25</v>
      </c>
      <c r="B10" s="231"/>
      <c r="C10" s="231"/>
      <c r="D10" s="232"/>
      <c r="E10" s="8"/>
      <c r="F10" s="272" t="s">
        <v>36</v>
      </c>
      <c r="G10" s="273"/>
      <c r="H10" s="273"/>
      <c r="I10" s="274"/>
      <c r="K10" s="153" t="s">
        <v>170</v>
      </c>
      <c r="L10" s="154"/>
      <c r="M10" s="154"/>
      <c r="N10" s="155"/>
      <c r="Q10" s="1"/>
      <c r="R10" s="1"/>
      <c r="S10" s="1"/>
      <c r="T10" s="1"/>
      <c r="U10" s="1"/>
      <c r="V10" s="1"/>
      <c r="Y10" s="14"/>
      <c r="Z10" s="14"/>
      <c r="AA10" s="14"/>
      <c r="AB10" s="14"/>
      <c r="AC10" s="15"/>
      <c r="AD10" s="15"/>
    </row>
    <row r="11" spans="1:35" s="3" customFormat="1" ht="12.75" customHeight="1" thickBot="1" x14ac:dyDescent="0.3">
      <c r="A11" s="54" t="s">
        <v>3</v>
      </c>
      <c r="B11" s="22">
        <f>'Produits et prix'!B12</f>
        <v>3.2</v>
      </c>
      <c r="C11" s="85"/>
      <c r="D11" s="55">
        <f>C11*B11</f>
        <v>0</v>
      </c>
      <c r="E11" s="4"/>
      <c r="F11" s="54" t="s">
        <v>37</v>
      </c>
      <c r="G11" s="22">
        <f>'Produits et prix'!E4</f>
        <v>3</v>
      </c>
      <c r="H11" s="85"/>
      <c r="I11" s="55">
        <f t="shared" ref="I11:I14" si="1">H11*G11</f>
        <v>0</v>
      </c>
      <c r="K11" s="156" t="s">
        <v>172</v>
      </c>
      <c r="L11" s="157">
        <v>33</v>
      </c>
      <c r="M11" s="158"/>
      <c r="N11" s="159">
        <f>L11*M11</f>
        <v>0</v>
      </c>
      <c r="Q11" s="1"/>
      <c r="R11" s="1"/>
      <c r="S11" s="1"/>
      <c r="T11" s="1"/>
      <c r="U11" s="1"/>
      <c r="V11" s="1"/>
      <c r="Y11" s="14"/>
      <c r="Z11" s="14"/>
      <c r="AA11" s="14"/>
      <c r="AB11" s="14"/>
      <c r="AC11" s="15"/>
      <c r="AD11" s="15"/>
    </row>
    <row r="12" spans="1:35" s="3" customFormat="1" ht="12.75" customHeight="1" thickBot="1" x14ac:dyDescent="0.3">
      <c r="A12" s="54" t="s">
        <v>4</v>
      </c>
      <c r="B12" s="22">
        <f>'Produits et prix'!B13</f>
        <v>12.8</v>
      </c>
      <c r="C12" s="85"/>
      <c r="D12" s="55">
        <f>C12*B12</f>
        <v>0</v>
      </c>
      <c r="E12" s="4"/>
      <c r="F12" s="54" t="s">
        <v>38</v>
      </c>
      <c r="G12" s="22">
        <f>'Produits et prix'!E5</f>
        <v>3</v>
      </c>
      <c r="H12" s="85"/>
      <c r="I12" s="55">
        <f t="shared" si="1"/>
        <v>0</v>
      </c>
      <c r="R12" s="1"/>
      <c r="S12" s="1"/>
      <c r="T12" s="1"/>
      <c r="U12" s="1"/>
      <c r="V12" s="1"/>
      <c r="Y12" s="14"/>
      <c r="Z12" s="14"/>
      <c r="AA12" s="14"/>
      <c r="AB12" s="14"/>
      <c r="AC12" s="15"/>
      <c r="AD12" s="15"/>
    </row>
    <row r="13" spans="1:35" s="3" customFormat="1" ht="12.75" customHeight="1" thickBot="1" x14ac:dyDescent="0.3">
      <c r="A13" s="63" t="s">
        <v>5</v>
      </c>
      <c r="B13" s="23">
        <f>'Produits et prix'!B14</f>
        <v>32</v>
      </c>
      <c r="C13" s="86"/>
      <c r="D13" s="64">
        <f>C13*B13</f>
        <v>0</v>
      </c>
      <c r="E13" s="4"/>
      <c r="F13" s="54" t="s">
        <v>39</v>
      </c>
      <c r="G13" s="22">
        <f>'Produits et prix'!E6</f>
        <v>3</v>
      </c>
      <c r="H13" s="87"/>
      <c r="I13" s="55">
        <f t="shared" si="1"/>
        <v>0</v>
      </c>
      <c r="J13" s="1"/>
      <c r="K13" s="321" t="s">
        <v>173</v>
      </c>
      <c r="L13" s="322"/>
      <c r="M13" s="322"/>
      <c r="N13" s="319">
        <f>N11+SUM(N9:N9)+SUM(N6:N7)</f>
        <v>0</v>
      </c>
      <c r="R13" s="1"/>
      <c r="S13" s="1"/>
      <c r="T13" s="1"/>
      <c r="U13" s="1"/>
      <c r="V13" s="1"/>
      <c r="Y13" s="14"/>
      <c r="Z13" s="14"/>
      <c r="AA13" s="14"/>
      <c r="AB13" s="14"/>
      <c r="AC13" s="15"/>
      <c r="AD13" s="15"/>
    </row>
    <row r="14" spans="1:35" s="3" customFormat="1" ht="12.75" customHeight="1" thickBot="1" x14ac:dyDescent="0.3">
      <c r="A14" s="227" t="s">
        <v>22</v>
      </c>
      <c r="B14" s="228"/>
      <c r="C14" s="228"/>
      <c r="D14" s="229"/>
      <c r="E14" s="4"/>
      <c r="F14" s="56" t="s">
        <v>40</v>
      </c>
      <c r="G14" s="57">
        <f>'Produits et prix'!E7</f>
        <v>3</v>
      </c>
      <c r="H14" s="84"/>
      <c r="I14" s="58">
        <f t="shared" si="1"/>
        <v>0</v>
      </c>
      <c r="J14" s="1"/>
      <c r="K14" s="323"/>
      <c r="L14" s="324"/>
      <c r="M14" s="324"/>
      <c r="N14" s="320"/>
      <c r="R14" s="1"/>
      <c r="S14" s="1"/>
      <c r="T14" s="1"/>
      <c r="U14" s="1"/>
      <c r="V14" s="1"/>
      <c r="Y14" s="14"/>
      <c r="Z14" s="14"/>
      <c r="AA14" s="14"/>
      <c r="AB14" s="14"/>
      <c r="AC14" s="15"/>
      <c r="AD14" s="15"/>
    </row>
    <row r="15" spans="1:35" s="3" customFormat="1" ht="12.75" customHeight="1" x14ac:dyDescent="0.25">
      <c r="A15" s="62" t="s">
        <v>3</v>
      </c>
      <c r="B15" s="22">
        <f>'Produits et prix'!B16</f>
        <v>2.5</v>
      </c>
      <c r="C15" s="85"/>
      <c r="D15" s="55">
        <f>C15*B15</f>
        <v>0</v>
      </c>
      <c r="E15" s="4"/>
      <c r="F15" s="275" t="s">
        <v>41</v>
      </c>
      <c r="G15" s="276"/>
      <c r="H15" s="276"/>
      <c r="I15" s="277"/>
      <c r="J15" s="1"/>
      <c r="R15" s="1"/>
      <c r="S15" s="1"/>
      <c r="T15" s="1"/>
      <c r="U15" s="1"/>
      <c r="V15" s="1"/>
      <c r="Y15" s="14"/>
      <c r="Z15" s="14"/>
      <c r="AA15" s="14"/>
      <c r="AB15" s="14"/>
      <c r="AC15" s="15"/>
      <c r="AD15" s="15"/>
    </row>
    <row r="16" spans="1:35" s="3" customFormat="1" ht="12.75" customHeight="1" x14ac:dyDescent="0.25">
      <c r="A16" s="54" t="s">
        <v>4</v>
      </c>
      <c r="B16" s="22">
        <f>'Produits et prix'!B17</f>
        <v>10</v>
      </c>
      <c r="C16" s="85"/>
      <c r="D16" s="55">
        <f>C16*B16</f>
        <v>0</v>
      </c>
      <c r="E16" s="4"/>
      <c r="F16" s="54" t="s">
        <v>37</v>
      </c>
      <c r="G16" s="22">
        <f>'Produits et prix'!E9</f>
        <v>7</v>
      </c>
      <c r="H16" s="85"/>
      <c r="I16" s="55">
        <f t="shared" ref="I16:I19" si="2">H16*G16</f>
        <v>0</v>
      </c>
      <c r="J16" s="1"/>
      <c r="R16" s="1"/>
      <c r="S16" s="1"/>
      <c r="T16" s="1"/>
      <c r="U16" s="1"/>
      <c r="V16" s="1"/>
      <c r="Y16" s="14"/>
      <c r="Z16" s="14"/>
      <c r="AA16" s="14"/>
      <c r="AB16" s="14"/>
      <c r="AC16" s="15"/>
      <c r="AD16" s="15"/>
    </row>
    <row r="17" spans="1:30" s="3" customFormat="1" ht="12.75" customHeight="1" thickBot="1" x14ac:dyDescent="0.3">
      <c r="A17" s="56" t="s">
        <v>5</v>
      </c>
      <c r="B17" s="57">
        <f>'Produits et prix'!B18</f>
        <v>23.5</v>
      </c>
      <c r="C17" s="138"/>
      <c r="D17" s="58">
        <f>C17*B17</f>
        <v>0</v>
      </c>
      <c r="F17" s="54" t="s">
        <v>38</v>
      </c>
      <c r="G17" s="22">
        <f>'Produits et prix'!E10</f>
        <v>7</v>
      </c>
      <c r="H17" s="85"/>
      <c r="I17" s="55">
        <f t="shared" si="2"/>
        <v>0</v>
      </c>
      <c r="J17" s="1"/>
      <c r="R17" s="1"/>
      <c r="S17" s="1"/>
      <c r="T17" s="1"/>
      <c r="U17" s="1"/>
      <c r="V17" s="1"/>
      <c r="Y17" s="14"/>
      <c r="Z17" s="14"/>
      <c r="AA17" s="14"/>
      <c r="AB17" s="14"/>
      <c r="AC17" s="15"/>
      <c r="AD17" s="15"/>
    </row>
    <row r="18" spans="1:30" s="3" customFormat="1" ht="12.75" customHeight="1" x14ac:dyDescent="0.25">
      <c r="A18" s="227" t="s">
        <v>7</v>
      </c>
      <c r="B18" s="228"/>
      <c r="C18" s="228"/>
      <c r="D18" s="229"/>
      <c r="E18" s="4"/>
      <c r="F18" s="54" t="s">
        <v>39</v>
      </c>
      <c r="G18" s="22">
        <f>'Produits et prix'!E11</f>
        <v>7</v>
      </c>
      <c r="H18" s="87"/>
      <c r="I18" s="55">
        <f t="shared" si="2"/>
        <v>0</v>
      </c>
      <c r="J18" s="1"/>
      <c r="O18" s="131"/>
      <c r="R18" s="1"/>
      <c r="S18" s="1"/>
      <c r="T18" s="1"/>
      <c r="U18" s="1"/>
      <c r="V18" s="1"/>
      <c r="Y18" s="14"/>
      <c r="Z18" s="14"/>
      <c r="AA18" s="14"/>
      <c r="AB18" s="14"/>
      <c r="AC18" s="15"/>
      <c r="AD18" s="15"/>
    </row>
    <row r="19" spans="1:30" s="3" customFormat="1" ht="12.75" customHeight="1" thickBot="1" x14ac:dyDescent="0.3">
      <c r="A19" s="54" t="s">
        <v>3</v>
      </c>
      <c r="B19" s="22">
        <f>'Produits et prix'!B20</f>
        <v>1</v>
      </c>
      <c r="C19" s="87"/>
      <c r="D19" s="55">
        <f>C19*B19</f>
        <v>0</v>
      </c>
      <c r="E19" s="4"/>
      <c r="F19" s="63" t="s">
        <v>40</v>
      </c>
      <c r="G19" s="23">
        <f>'Produits et prix'!E12</f>
        <v>7</v>
      </c>
      <c r="H19" s="86"/>
      <c r="I19" s="64">
        <f t="shared" si="2"/>
        <v>0</v>
      </c>
      <c r="J19" s="1"/>
      <c r="R19" s="1"/>
      <c r="S19" s="1"/>
      <c r="T19" s="1"/>
      <c r="U19" s="1"/>
      <c r="V19" s="1"/>
      <c r="Y19" s="14"/>
      <c r="Z19" s="14"/>
      <c r="AA19" s="14"/>
      <c r="AB19" s="14"/>
      <c r="AC19" s="15"/>
      <c r="AD19" s="15"/>
    </row>
    <row r="20" spans="1:30" s="3" customFormat="1" ht="12.75" customHeight="1" x14ac:dyDescent="0.25">
      <c r="A20" s="54" t="s">
        <v>4</v>
      </c>
      <c r="B20" s="22">
        <f>'Produits et prix'!B21</f>
        <v>4</v>
      </c>
      <c r="C20" s="85"/>
      <c r="D20" s="55">
        <f>C20*B20</f>
        <v>0</v>
      </c>
      <c r="E20" s="4"/>
      <c r="F20" s="272" t="s">
        <v>154</v>
      </c>
      <c r="G20" s="273"/>
      <c r="H20" s="273"/>
      <c r="I20" s="274"/>
      <c r="J20" s="1"/>
      <c r="R20" s="1"/>
      <c r="S20" s="1"/>
      <c r="T20" s="1"/>
      <c r="U20" s="1"/>
      <c r="V20" s="1"/>
      <c r="Y20" s="14"/>
      <c r="Z20" s="14"/>
      <c r="AA20" s="14"/>
      <c r="AB20" s="14"/>
      <c r="AC20" s="15"/>
      <c r="AD20" s="15"/>
    </row>
    <row r="21" spans="1:30" s="3" customFormat="1" ht="12.75" customHeight="1" x14ac:dyDescent="0.25">
      <c r="A21" s="54" t="s">
        <v>5</v>
      </c>
      <c r="B21" s="22">
        <f>'Produits et prix'!B22</f>
        <v>10</v>
      </c>
      <c r="C21" s="85"/>
      <c r="D21" s="55">
        <f>C21*B21</f>
        <v>0</v>
      </c>
      <c r="F21" s="54" t="s">
        <v>156</v>
      </c>
      <c r="G21" s="22">
        <f>'Produits et prix'!E14</f>
        <v>120</v>
      </c>
      <c r="H21" s="85"/>
      <c r="I21" s="55">
        <f>G21*H21</f>
        <v>0</v>
      </c>
      <c r="J21" s="1"/>
      <c r="R21" s="1"/>
      <c r="S21" s="1"/>
      <c r="T21" s="1"/>
      <c r="U21" s="1"/>
      <c r="V21" s="1"/>
      <c r="Y21" s="14"/>
      <c r="Z21" s="14"/>
      <c r="AA21" s="14"/>
      <c r="AB21" s="14"/>
      <c r="AC21" s="15"/>
      <c r="AD21" s="15"/>
    </row>
    <row r="22" spans="1:30" s="3" customFormat="1" ht="12.75" customHeight="1" thickBot="1" x14ac:dyDescent="0.3">
      <c r="A22" s="63" t="s">
        <v>6</v>
      </c>
      <c r="B22" s="23">
        <f>'Produits et prix'!B23</f>
        <v>25</v>
      </c>
      <c r="C22" s="86"/>
      <c r="D22" s="64">
        <f>C22*B22</f>
        <v>0</v>
      </c>
      <c r="E22" s="6"/>
      <c r="F22" s="56" t="s">
        <v>155</v>
      </c>
      <c r="G22" s="57">
        <f>'Produits et prix'!E15</f>
        <v>150</v>
      </c>
      <c r="H22" s="84"/>
      <c r="I22" s="55">
        <f>G22*H22</f>
        <v>0</v>
      </c>
      <c r="R22" s="1"/>
      <c r="S22" s="1"/>
      <c r="T22" s="1"/>
      <c r="U22" s="1"/>
      <c r="V22" s="1"/>
      <c r="Y22" s="14"/>
      <c r="Z22" s="14"/>
      <c r="AA22" s="14"/>
      <c r="AB22" s="14"/>
      <c r="AC22" s="15"/>
      <c r="AD22" s="15"/>
    </row>
    <row r="23" spans="1:30" s="3" customFormat="1" ht="12.75" customHeight="1" thickBot="1" x14ac:dyDescent="0.3">
      <c r="A23" s="227" t="s">
        <v>14</v>
      </c>
      <c r="B23" s="228"/>
      <c r="C23" s="228"/>
      <c r="D23" s="229"/>
      <c r="E23" s="4"/>
      <c r="R23" s="1"/>
      <c r="S23" s="1"/>
      <c r="T23" s="1"/>
      <c r="U23" s="1"/>
      <c r="V23" s="1"/>
      <c r="Y23" s="14"/>
      <c r="Z23" s="14"/>
      <c r="AA23" s="14"/>
      <c r="AB23" s="14"/>
      <c r="AC23" s="15"/>
      <c r="AD23" s="15"/>
    </row>
    <row r="24" spans="1:30" s="3" customFormat="1" ht="12.75" customHeight="1" x14ac:dyDescent="0.25">
      <c r="A24" s="54" t="s">
        <v>3</v>
      </c>
      <c r="B24" s="22">
        <f>'Produits et prix'!B25</f>
        <v>2</v>
      </c>
      <c r="C24" s="85"/>
      <c r="D24" s="55">
        <f>C24*B24</f>
        <v>0</v>
      </c>
      <c r="E24" s="4"/>
      <c r="F24" s="278" t="s">
        <v>75</v>
      </c>
      <c r="G24" s="279"/>
      <c r="H24" s="279"/>
      <c r="I24" s="280"/>
      <c r="J24" s="1"/>
      <c r="R24" s="1"/>
      <c r="S24" s="1"/>
      <c r="T24" s="1"/>
      <c r="U24" s="1"/>
      <c r="V24" s="1"/>
      <c r="Y24" s="14"/>
      <c r="Z24" s="14"/>
      <c r="AA24" s="14"/>
      <c r="AB24" s="14"/>
      <c r="AC24" s="15"/>
      <c r="AD24" s="15"/>
    </row>
    <row r="25" spans="1:30" s="3" customFormat="1" ht="12.75" customHeight="1" thickBot="1" x14ac:dyDescent="0.3">
      <c r="A25" s="54" t="s">
        <v>4</v>
      </c>
      <c r="B25" s="22">
        <f>'Produits et prix'!B26</f>
        <v>8</v>
      </c>
      <c r="C25" s="85"/>
      <c r="D25" s="55">
        <f>C25*B25</f>
        <v>0</v>
      </c>
      <c r="F25" s="56" t="s">
        <v>76</v>
      </c>
      <c r="G25" s="57">
        <f>'Produits et prix'!E18</f>
        <v>7</v>
      </c>
      <c r="H25" s="84"/>
      <c r="I25" s="58">
        <f>H25*G25</f>
        <v>0</v>
      </c>
      <c r="J25" s="1"/>
      <c r="Q25" s="1"/>
      <c r="R25" s="1"/>
      <c r="S25" s="1"/>
      <c r="T25" s="1"/>
      <c r="U25" s="1"/>
      <c r="V25" s="1"/>
      <c r="Y25" s="16"/>
      <c r="Z25" s="16"/>
      <c r="AA25" s="16"/>
      <c r="AB25" s="16"/>
      <c r="AC25" s="15"/>
      <c r="AD25" s="15"/>
    </row>
    <row r="26" spans="1:30" s="3" customFormat="1" ht="12.75" customHeight="1" x14ac:dyDescent="0.25">
      <c r="A26" s="54" t="s">
        <v>5</v>
      </c>
      <c r="B26" s="22">
        <f>'Produits et prix'!B27</f>
        <v>20</v>
      </c>
      <c r="C26" s="85"/>
      <c r="D26" s="55">
        <f>C26*B26</f>
        <v>0</v>
      </c>
      <c r="E26" s="6"/>
      <c r="J26" s="1"/>
      <c r="Q26" s="1"/>
      <c r="R26" s="1"/>
      <c r="S26" s="1"/>
      <c r="T26" s="1"/>
      <c r="U26" s="1"/>
      <c r="V26" s="1"/>
      <c r="Y26" s="16"/>
      <c r="Z26" s="16"/>
      <c r="AA26" s="16"/>
      <c r="AB26" s="16"/>
      <c r="AC26" s="15"/>
      <c r="AD26" s="15"/>
    </row>
    <row r="27" spans="1:30" s="3" customFormat="1" ht="12.75" customHeight="1" thickBot="1" x14ac:dyDescent="0.3">
      <c r="A27" s="56" t="s">
        <v>6</v>
      </c>
      <c r="B27" s="57">
        <f>'Produits et prix'!B28</f>
        <v>50</v>
      </c>
      <c r="C27" s="84"/>
      <c r="D27" s="58">
        <f>C27*B27</f>
        <v>0</v>
      </c>
      <c r="E27" s="4"/>
      <c r="J27" s="1"/>
      <c r="Q27" s="1"/>
      <c r="R27" s="1"/>
      <c r="S27" s="1"/>
      <c r="T27" s="1"/>
      <c r="U27" s="1"/>
      <c r="V27" s="1"/>
      <c r="Y27" s="17"/>
      <c r="Z27" s="17"/>
      <c r="AA27" s="17"/>
      <c r="AB27" s="17"/>
      <c r="AC27" s="18"/>
      <c r="AD27" s="18"/>
    </row>
    <row r="28" spans="1:30" s="3" customFormat="1" ht="12.75" customHeight="1" thickBot="1" x14ac:dyDescent="0.3">
      <c r="E28" s="4"/>
      <c r="F28" s="269" t="s">
        <v>27</v>
      </c>
      <c r="G28" s="270"/>
      <c r="H28" s="270"/>
      <c r="I28" s="271"/>
      <c r="Q28" s="1"/>
      <c r="R28" s="1"/>
      <c r="S28" s="1"/>
      <c r="T28" s="1"/>
      <c r="U28" s="1"/>
      <c r="V28" s="1"/>
      <c r="Y28" s="17"/>
      <c r="Z28" s="17"/>
      <c r="AA28" s="17"/>
      <c r="AB28" s="17"/>
      <c r="AC28" s="18"/>
      <c r="AD28" s="18"/>
    </row>
    <row r="29" spans="1:30" s="3" customFormat="1" ht="12.75" customHeight="1" thickBot="1" x14ac:dyDescent="0.3">
      <c r="F29" s="51" t="s">
        <v>42</v>
      </c>
      <c r="G29" s="52" t="s">
        <v>1</v>
      </c>
      <c r="H29" s="52" t="s">
        <v>0</v>
      </c>
      <c r="I29" s="53" t="s">
        <v>2</v>
      </c>
      <c r="Q29" s="1"/>
      <c r="R29" s="1"/>
      <c r="S29" s="1"/>
      <c r="T29" s="1"/>
      <c r="U29" s="1"/>
      <c r="V29" s="1"/>
      <c r="Y29" s="17"/>
      <c r="Z29" s="17"/>
      <c r="AA29" s="17"/>
      <c r="AB29" s="17"/>
      <c r="AC29" s="18"/>
      <c r="AD29" s="18"/>
    </row>
    <row r="30" spans="1:30" s="3" customFormat="1" ht="12.75" customHeight="1" thickBot="1" x14ac:dyDescent="0.3">
      <c r="A30" s="254" t="s">
        <v>31</v>
      </c>
      <c r="B30" s="255"/>
      <c r="C30" s="255"/>
      <c r="D30" s="256"/>
      <c r="E30" s="6"/>
      <c r="F30" s="245" t="s">
        <v>160</v>
      </c>
      <c r="G30" s="246"/>
      <c r="H30" s="246"/>
      <c r="I30" s="247"/>
      <c r="Q30" s="1"/>
      <c r="R30" s="1"/>
      <c r="S30" s="1"/>
      <c r="T30" s="1"/>
      <c r="U30" s="1"/>
      <c r="V30" s="1"/>
      <c r="Y30" s="19"/>
      <c r="Z30" s="19"/>
      <c r="AA30" s="19"/>
      <c r="AB30" s="19"/>
      <c r="AC30" s="19"/>
      <c r="AD30" s="19"/>
    </row>
    <row r="31" spans="1:30" s="3" customFormat="1" ht="12.75" customHeight="1" x14ac:dyDescent="0.25">
      <c r="A31" s="99" t="s">
        <v>18</v>
      </c>
      <c r="B31" s="100">
        <f>'Produits et prix'!B31</f>
        <v>4</v>
      </c>
      <c r="C31" s="101"/>
      <c r="D31" s="102">
        <f>C31*B31</f>
        <v>0</v>
      </c>
      <c r="E31" s="8"/>
      <c r="F31" s="54" t="s">
        <v>33</v>
      </c>
      <c r="G31" s="22">
        <f>'Produits et prix'!E23</f>
        <v>10</v>
      </c>
      <c r="H31" s="85"/>
      <c r="I31" s="55">
        <f>G31*H31</f>
        <v>0</v>
      </c>
      <c r="Q31" s="1"/>
      <c r="R31" s="1"/>
      <c r="S31" s="1"/>
      <c r="T31" s="1"/>
      <c r="U31" s="1"/>
      <c r="V31" s="1"/>
      <c r="Y31" s="1"/>
      <c r="Z31" s="1"/>
      <c r="AA31" s="1"/>
      <c r="AB31" s="1"/>
      <c r="AC31" s="1"/>
      <c r="AD31" s="1"/>
    </row>
    <row r="32" spans="1:30" s="3" customFormat="1" ht="12.75" customHeight="1" thickBot="1" x14ac:dyDescent="0.3">
      <c r="A32" s="63" t="s">
        <v>153</v>
      </c>
      <c r="B32" s="21">
        <f>'Produits et prix'!B32</f>
        <v>12</v>
      </c>
      <c r="C32" s="98"/>
      <c r="D32" s="55">
        <f>C32*B32</f>
        <v>0</v>
      </c>
      <c r="E32" s="8"/>
      <c r="F32" s="56" t="s">
        <v>34</v>
      </c>
      <c r="G32" s="22">
        <f>'Produits et prix'!E24</f>
        <v>10</v>
      </c>
      <c r="H32" s="84"/>
      <c r="I32" s="58">
        <f>G32*H32</f>
        <v>0</v>
      </c>
      <c r="Q32" s="1"/>
      <c r="R32" s="1"/>
      <c r="S32" s="1"/>
      <c r="T32" s="1"/>
      <c r="U32" s="1"/>
      <c r="V32" s="1"/>
    </row>
    <row r="33" spans="1:31" s="3" customFormat="1" ht="12.75" customHeight="1" thickBot="1" x14ac:dyDescent="0.3">
      <c r="A33" s="63" t="s">
        <v>19</v>
      </c>
      <c r="B33" s="21">
        <f>'Produits et prix'!B33</f>
        <v>24</v>
      </c>
      <c r="C33" s="86"/>
      <c r="D33" s="64">
        <f>C33*B33</f>
        <v>0</v>
      </c>
      <c r="E33" s="8"/>
      <c r="F33" s="245" t="s">
        <v>253</v>
      </c>
      <c r="G33" s="246"/>
      <c r="H33" s="246"/>
      <c r="I33" s="247"/>
      <c r="Q33" s="1"/>
      <c r="R33" s="1"/>
      <c r="S33" s="1"/>
      <c r="T33" s="1"/>
      <c r="U33" s="1"/>
      <c r="V33" s="1"/>
    </row>
    <row r="34" spans="1:31" s="3" customFormat="1" ht="12.75" customHeight="1" thickBot="1" x14ac:dyDescent="0.3">
      <c r="A34" s="257" t="s">
        <v>254</v>
      </c>
      <c r="B34" s="258"/>
      <c r="C34" s="258"/>
      <c r="D34" s="259"/>
      <c r="E34" s="9"/>
      <c r="F34" s="63" t="str">
        <f>'Produits et prix'!D26</f>
        <v>sac de 5kg</v>
      </c>
      <c r="G34" s="23">
        <f>'Produits et prix'!E26</f>
        <v>12</v>
      </c>
      <c r="H34" s="86"/>
      <c r="I34" s="64">
        <f>G34*H34</f>
        <v>0</v>
      </c>
      <c r="Q34" s="1"/>
      <c r="R34" s="1"/>
      <c r="S34" s="1"/>
      <c r="T34" s="1"/>
      <c r="U34" s="1"/>
      <c r="V34" s="1"/>
      <c r="X34" s="20"/>
      <c r="Y34" s="20"/>
      <c r="Z34" s="20"/>
      <c r="AA34" s="20"/>
      <c r="AB34" s="20"/>
      <c r="AC34" s="20"/>
      <c r="AD34" s="20"/>
      <c r="AE34" s="20"/>
    </row>
    <row r="35" spans="1:31" s="3" customFormat="1" ht="12.75" customHeight="1" x14ac:dyDescent="0.25">
      <c r="A35" s="99" t="s">
        <v>20</v>
      </c>
      <c r="B35" s="100">
        <f>'Produits et prix'!B35</f>
        <v>5</v>
      </c>
      <c r="C35" s="125"/>
      <c r="D35" s="102">
        <f>C35*B35</f>
        <v>0</v>
      </c>
      <c r="E35" s="8"/>
      <c r="F35" s="245" t="s">
        <v>158</v>
      </c>
      <c r="G35" s="246"/>
      <c r="H35" s="246"/>
      <c r="I35" s="247"/>
      <c r="Q35" s="1"/>
      <c r="R35" s="1"/>
      <c r="S35" s="1"/>
      <c r="T35" s="1"/>
      <c r="U35" s="1"/>
      <c r="V35" s="1"/>
      <c r="X35" s="20"/>
      <c r="Y35" s="20"/>
      <c r="Z35" s="20"/>
      <c r="AA35" s="20"/>
      <c r="AB35" s="20"/>
      <c r="AC35" s="20"/>
      <c r="AD35" s="20"/>
      <c r="AE35" s="20"/>
    </row>
    <row r="36" spans="1:31" s="3" customFormat="1" ht="12.75" customHeight="1" thickBot="1" x14ac:dyDescent="0.3">
      <c r="A36" s="56" t="s">
        <v>21</v>
      </c>
      <c r="B36" s="65">
        <f>'Produits et prix'!B36</f>
        <v>5</v>
      </c>
      <c r="C36" s="126"/>
      <c r="D36" s="58">
        <f>C36*B36</f>
        <v>0</v>
      </c>
      <c r="F36" s="54" t="s">
        <v>15</v>
      </c>
      <c r="G36" s="22">
        <f>'Produits et prix'!E28</f>
        <v>6</v>
      </c>
      <c r="H36" s="85"/>
      <c r="I36" s="55">
        <f>G36*H36</f>
        <v>0</v>
      </c>
      <c r="Q36" s="1"/>
      <c r="R36" s="1"/>
      <c r="S36" s="1"/>
      <c r="T36" s="1"/>
      <c r="U36" s="1"/>
      <c r="V36" s="1"/>
      <c r="X36" s="20"/>
      <c r="Y36" s="20"/>
      <c r="Z36" s="20"/>
      <c r="AA36" s="20"/>
      <c r="AB36" s="20"/>
      <c r="AC36" s="20"/>
      <c r="AD36" s="20"/>
      <c r="AE36" s="20"/>
    </row>
    <row r="37" spans="1:31" s="3" customFormat="1" ht="12.75" customHeight="1" x14ac:dyDescent="0.25">
      <c r="E37" s="6"/>
      <c r="F37" s="245" t="s">
        <v>159</v>
      </c>
      <c r="G37" s="246"/>
      <c r="H37" s="246"/>
      <c r="I37" s="247"/>
      <c r="Q37" s="1"/>
      <c r="R37" s="1"/>
      <c r="S37" s="1"/>
      <c r="T37" s="1"/>
      <c r="U37" s="1"/>
      <c r="V37" s="1"/>
      <c r="X37" s="20"/>
      <c r="Y37" s="20"/>
      <c r="Z37" s="20"/>
      <c r="AA37" s="20"/>
      <c r="AB37" s="20"/>
      <c r="AC37" s="20"/>
      <c r="AD37" s="20"/>
      <c r="AE37" s="20"/>
    </row>
    <row r="38" spans="1:31" s="3" customFormat="1" ht="12.75" customHeight="1" thickBot="1" x14ac:dyDescent="0.3">
      <c r="E38" s="8"/>
      <c r="F38" s="56" t="s">
        <v>15</v>
      </c>
      <c r="G38" s="57">
        <f>'Produits et prix'!E30</f>
        <v>12</v>
      </c>
      <c r="H38" s="84"/>
      <c r="I38" s="58">
        <f>G38*H38</f>
        <v>0</v>
      </c>
      <c r="S38" s="1"/>
      <c r="T38" s="1"/>
      <c r="U38" s="1"/>
      <c r="V38" s="1"/>
      <c r="X38" s="20"/>
      <c r="Y38" s="20"/>
      <c r="Z38" s="20"/>
      <c r="AA38" s="20"/>
      <c r="AB38" s="20"/>
      <c r="AC38" s="20"/>
      <c r="AD38" s="20"/>
      <c r="AE38" s="20"/>
    </row>
    <row r="39" spans="1:31" s="3" customFormat="1" ht="12.75" customHeight="1" thickBot="1" x14ac:dyDescent="0.3">
      <c r="A39" s="251" t="s">
        <v>29</v>
      </c>
      <c r="B39" s="252"/>
      <c r="C39" s="252"/>
      <c r="D39" s="253"/>
      <c r="S39" s="1"/>
      <c r="T39" s="1"/>
      <c r="U39" s="1"/>
      <c r="V39" s="1"/>
    </row>
    <row r="40" spans="1:31" s="3" customFormat="1" ht="12.75" customHeight="1" thickBot="1" x14ac:dyDescent="0.3">
      <c r="A40" s="260" t="s">
        <v>94</v>
      </c>
      <c r="B40" s="261"/>
      <c r="C40" s="261"/>
      <c r="D40" s="262"/>
      <c r="F40" s="369" t="s">
        <v>277</v>
      </c>
      <c r="G40" s="369"/>
      <c r="H40" s="369"/>
      <c r="I40" s="369"/>
      <c r="S40" s="1"/>
      <c r="T40" s="1"/>
      <c r="U40" s="1"/>
      <c r="V40" s="1"/>
    </row>
    <row r="41" spans="1:31" s="3" customFormat="1" ht="12.75" customHeight="1" x14ac:dyDescent="0.25">
      <c r="A41" s="54" t="s">
        <v>9</v>
      </c>
      <c r="B41" s="21">
        <v>0.77</v>
      </c>
      <c r="C41" s="85"/>
      <c r="D41" s="55">
        <f>C41*B41</f>
        <v>0</v>
      </c>
      <c r="F41" s="239" t="s">
        <v>138</v>
      </c>
      <c r="G41" s="240"/>
      <c r="H41" s="240"/>
      <c r="I41" s="241"/>
      <c r="J41" s="1"/>
      <c r="S41" s="1"/>
      <c r="T41" s="1"/>
      <c r="U41" s="1"/>
      <c r="V41" s="1"/>
    </row>
    <row r="42" spans="1:31" s="3" customFormat="1" ht="12.75" customHeight="1" thickBot="1" x14ac:dyDescent="0.3">
      <c r="A42" s="54" t="s">
        <v>10</v>
      </c>
      <c r="B42" s="21">
        <v>0.79</v>
      </c>
      <c r="C42" s="85"/>
      <c r="D42" s="55">
        <f>C42*B42</f>
        <v>0</v>
      </c>
      <c r="F42" s="242"/>
      <c r="G42" s="243"/>
      <c r="H42" s="243"/>
      <c r="I42" s="244"/>
      <c r="S42" s="1"/>
      <c r="T42" s="1"/>
      <c r="U42" s="1"/>
      <c r="V42" s="1"/>
    </row>
    <row r="43" spans="1:31" s="3" customFormat="1" ht="12.75" customHeight="1" thickBot="1" x14ac:dyDescent="0.3">
      <c r="A43" s="56" t="s">
        <v>11</v>
      </c>
      <c r="B43" s="65">
        <v>4.75</v>
      </c>
      <c r="C43" s="84"/>
      <c r="D43" s="58">
        <f>C43*B43</f>
        <v>0</v>
      </c>
      <c r="F43" s="141" t="s">
        <v>46</v>
      </c>
      <c r="G43" s="139">
        <f>SUM(D46:D48)+SUM(D41:D43)+SUM(D35:D36)+SUM(D31:D33)+SUM(D24:D27)+SUM(D19:D22)+SUM(D15:D17)+SUM(D11:D13)+SUM(D6:D9)+D4</f>
        <v>0</v>
      </c>
      <c r="H43" s="263">
        <f>G43+G45+G47+G49</f>
        <v>0</v>
      </c>
      <c r="I43" s="264"/>
      <c r="S43" s="1"/>
      <c r="T43" s="1"/>
      <c r="U43" s="1"/>
      <c r="V43" s="1"/>
    </row>
    <row r="44" spans="1:31" s="3" customFormat="1" ht="12.75" customHeight="1" x14ac:dyDescent="0.25">
      <c r="A44" s="248" t="s">
        <v>30</v>
      </c>
      <c r="B44" s="249"/>
      <c r="C44" s="249"/>
      <c r="D44" s="250"/>
      <c r="F44" s="83" t="s">
        <v>79</v>
      </c>
      <c r="G44" s="88">
        <f>G43*0.052</f>
        <v>0</v>
      </c>
      <c r="H44" s="265"/>
      <c r="I44" s="266"/>
      <c r="S44" s="1"/>
      <c r="T44" s="1"/>
      <c r="U44" s="1"/>
      <c r="V44" s="1"/>
    </row>
    <row r="45" spans="1:31" s="3" customFormat="1" ht="12.75" customHeight="1" x14ac:dyDescent="0.25">
      <c r="A45" s="260" t="s">
        <v>94</v>
      </c>
      <c r="B45" s="261"/>
      <c r="C45" s="261"/>
      <c r="D45" s="262"/>
      <c r="F45" s="142" t="s">
        <v>27</v>
      </c>
      <c r="G45" s="140">
        <f>SUM(I31:I32)+I34+I36+I38</f>
        <v>0</v>
      </c>
      <c r="H45" s="265"/>
      <c r="I45" s="266"/>
      <c r="S45" s="1"/>
      <c r="T45" s="1"/>
      <c r="U45" s="1"/>
      <c r="V45" s="1"/>
    </row>
    <row r="46" spans="1:31" s="3" customFormat="1" ht="12.75" customHeight="1" x14ac:dyDescent="0.25">
      <c r="A46" s="54" t="s">
        <v>12</v>
      </c>
      <c r="B46" s="21">
        <v>0.32</v>
      </c>
      <c r="C46" s="97"/>
      <c r="D46" s="55">
        <f>C46*B46</f>
        <v>0</v>
      </c>
      <c r="F46" s="83" t="s">
        <v>79</v>
      </c>
      <c r="G46" s="88">
        <f>G45*0.052</f>
        <v>0</v>
      </c>
      <c r="H46" s="265"/>
      <c r="I46" s="266"/>
      <c r="S46" s="1"/>
      <c r="T46" s="1"/>
      <c r="U46" s="1"/>
      <c r="V46" s="1"/>
    </row>
    <row r="47" spans="1:31" s="3" customFormat="1" ht="12.75" customHeight="1" x14ac:dyDescent="0.25">
      <c r="A47" s="54" t="s">
        <v>13</v>
      </c>
      <c r="B47" s="21">
        <v>0.34</v>
      </c>
      <c r="C47" s="85"/>
      <c r="D47" s="55">
        <f>C47*B47</f>
        <v>0</v>
      </c>
      <c r="E47" s="10"/>
      <c r="F47" s="142" t="s">
        <v>47</v>
      </c>
      <c r="G47" s="140">
        <f>SUM(I11:I14)+SUM(I16:I19)+SUM(I21:I22)+I25</f>
        <v>0</v>
      </c>
      <c r="H47" s="265"/>
      <c r="I47" s="266"/>
      <c r="S47" s="1"/>
      <c r="T47" s="1"/>
      <c r="U47" s="1"/>
      <c r="V47" s="1"/>
    </row>
    <row r="48" spans="1:31" s="3" customFormat="1" ht="12.75" customHeight="1" thickBot="1" x14ac:dyDescent="0.3">
      <c r="A48" s="56" t="s">
        <v>8</v>
      </c>
      <c r="B48" s="65">
        <v>3</v>
      </c>
      <c r="C48" s="84"/>
      <c r="D48" s="58">
        <f>C48*B48</f>
        <v>0</v>
      </c>
      <c r="E48" s="10"/>
      <c r="F48" s="83" t="s">
        <v>95</v>
      </c>
      <c r="G48" s="88">
        <f>G47*0.166</f>
        <v>0</v>
      </c>
      <c r="H48" s="265"/>
      <c r="I48" s="266"/>
      <c r="S48" s="1"/>
      <c r="T48" s="1"/>
      <c r="U48" s="1"/>
      <c r="V48" s="1"/>
    </row>
    <row r="49" spans="1:22" s="3" customFormat="1" ht="12.75" customHeight="1" thickBot="1" x14ac:dyDescent="0.3">
      <c r="E49" s="11"/>
      <c r="F49" s="143" t="s">
        <v>175</v>
      </c>
      <c r="G49" s="144">
        <f>D50</f>
        <v>0</v>
      </c>
      <c r="H49" s="265"/>
      <c r="I49" s="266"/>
      <c r="Q49" s="1"/>
      <c r="R49" s="1"/>
      <c r="S49" s="1"/>
      <c r="T49" s="1"/>
      <c r="U49" s="1"/>
      <c r="V49" s="1"/>
    </row>
    <row r="50" spans="1:22" s="3" customFormat="1" ht="12.75" customHeight="1" thickBot="1" x14ac:dyDescent="0.3">
      <c r="A50" s="103" t="s">
        <v>174</v>
      </c>
      <c r="B50" s="104"/>
      <c r="C50" s="104"/>
      <c r="D50" s="105">
        <f>N13</f>
        <v>0</v>
      </c>
      <c r="E50" s="11"/>
      <c r="F50" s="83" t="s">
        <v>95</v>
      </c>
      <c r="G50" s="88">
        <f>G49*0.166</f>
        <v>0</v>
      </c>
      <c r="H50" s="267"/>
      <c r="I50" s="268"/>
      <c r="Q50" s="1"/>
      <c r="R50" s="1"/>
      <c r="S50" s="1"/>
      <c r="T50" s="1"/>
      <c r="U50" s="1"/>
      <c r="V50" s="1"/>
    </row>
    <row r="51" spans="1:22" s="3" customFormat="1" ht="12.75" customHeight="1" thickBot="1" x14ac:dyDescent="0.3">
      <c r="E51" s="12"/>
      <c r="F51" s="300" t="s">
        <v>78</v>
      </c>
      <c r="G51" s="301"/>
      <c r="H51" s="302">
        <f>G44+G46+G48+G50</f>
        <v>0</v>
      </c>
      <c r="I51" s="303"/>
      <c r="Q51" s="1"/>
      <c r="R51" s="1"/>
      <c r="S51" s="1"/>
      <c r="T51" s="1"/>
      <c r="U51" s="1"/>
      <c r="V51" s="1"/>
    </row>
    <row r="52" spans="1:22" s="3" customFormat="1" ht="12.75" customHeight="1" thickBot="1" x14ac:dyDescent="0.3">
      <c r="A52" s="290" t="s">
        <v>256</v>
      </c>
      <c r="B52" s="290"/>
      <c r="C52" s="290"/>
      <c r="D52" s="290"/>
      <c r="E52" s="4"/>
      <c r="F52" s="304" t="s">
        <v>137</v>
      </c>
      <c r="G52" s="305"/>
      <c r="H52" s="306">
        <f>IF(OR(G7="PRO",AND('Bon de commande'!G7="particulier 1",'Bon de commande'!H43&gt;100),AND('Bon de commande'!G7="particulier 2",'Bon de commande'!H43&gt;100)),0,IF(G7="particulier 1",H43*0.1,H43*0.05))</f>
        <v>0</v>
      </c>
      <c r="I52" s="307"/>
      <c r="Q52" s="1"/>
      <c r="R52" s="1"/>
      <c r="S52" s="1"/>
      <c r="T52" s="1"/>
      <c r="U52" s="1"/>
      <c r="V52" s="1"/>
    </row>
    <row r="53" spans="1:22" s="3" customFormat="1" ht="12.75" customHeight="1" thickBot="1" x14ac:dyDescent="0.3">
      <c r="A53" s="290" t="s">
        <v>257</v>
      </c>
      <c r="B53" s="290"/>
      <c r="C53" s="290"/>
      <c r="D53" s="290"/>
      <c r="E53" s="7"/>
      <c r="F53" s="308" t="s">
        <v>139</v>
      </c>
      <c r="G53" s="309"/>
      <c r="H53" s="310">
        <f>H43+H52+F57</f>
        <v>0</v>
      </c>
      <c r="I53" s="311"/>
      <c r="Q53" s="1"/>
      <c r="R53" s="1"/>
      <c r="S53" s="1"/>
      <c r="T53" s="1"/>
      <c r="U53" s="1"/>
      <c r="V53" s="1"/>
    </row>
    <row r="54" spans="1:22" s="3" customFormat="1" ht="17.25" customHeight="1" thickBot="1" x14ac:dyDescent="0.3">
      <c r="E54" s="7"/>
      <c r="Q54" s="1"/>
      <c r="R54" s="1"/>
      <c r="S54" s="1"/>
      <c r="T54" s="1"/>
      <c r="U54" s="1"/>
      <c r="V54" s="1"/>
    </row>
    <row r="55" spans="1:22" s="3" customFormat="1" ht="16.5" customHeight="1" thickBot="1" x14ac:dyDescent="0.3">
      <c r="A55" s="287" t="s">
        <v>255</v>
      </c>
      <c r="B55" s="288"/>
      <c r="C55" s="288"/>
      <c r="D55" s="289"/>
      <c r="E55" s="7"/>
      <c r="F55" s="291" t="s">
        <v>261</v>
      </c>
      <c r="G55" s="292"/>
      <c r="H55" s="292"/>
      <c r="I55" s="293"/>
      <c r="J55" s="1"/>
      <c r="Q55" s="1"/>
      <c r="R55" s="1"/>
      <c r="S55" s="1"/>
      <c r="T55" s="1"/>
      <c r="U55" s="1"/>
      <c r="V55" s="1"/>
    </row>
    <row r="56" spans="1:22" ht="16.5" customHeight="1" x14ac:dyDescent="0.25">
      <c r="A56" s="281" t="s">
        <v>163</v>
      </c>
      <c r="B56" s="282"/>
      <c r="C56" s="282"/>
      <c r="D56" s="283"/>
      <c r="E56" s="2"/>
      <c r="F56" s="294"/>
      <c r="G56" s="295"/>
      <c r="H56" s="295"/>
      <c r="I56" s="296"/>
      <c r="J56" s="1"/>
    </row>
    <row r="57" spans="1:22" ht="16.5" customHeight="1" x14ac:dyDescent="0.25">
      <c r="A57" s="281" t="s">
        <v>164</v>
      </c>
      <c r="B57" s="282"/>
      <c r="C57" s="282"/>
      <c r="D57" s="283"/>
      <c r="E57" s="2"/>
      <c r="F57" s="130"/>
      <c r="G57" s="128" t="s">
        <v>259</v>
      </c>
      <c r="H57" s="128"/>
      <c r="I57" s="129"/>
      <c r="J57" s="1"/>
    </row>
    <row r="58" spans="1:22" ht="12.75" customHeight="1" thickBot="1" x14ac:dyDescent="0.3">
      <c r="A58" s="284" t="s">
        <v>250</v>
      </c>
      <c r="B58" s="285"/>
      <c r="C58" s="285"/>
      <c r="D58" s="286"/>
      <c r="F58" s="297" t="s">
        <v>260</v>
      </c>
      <c r="G58" s="298"/>
      <c r="H58" s="298"/>
      <c r="I58" s="299"/>
    </row>
    <row r="59" spans="1:22" ht="12.75" customHeight="1" x14ac:dyDescent="0.25">
      <c r="F59" s="3"/>
      <c r="G59" s="3"/>
      <c r="H59" s="3"/>
    </row>
    <row r="60" spans="1:22" ht="12.75" customHeight="1" x14ac:dyDescent="0.25"/>
    <row r="61" spans="1:22" ht="12.75" customHeight="1" x14ac:dyDescent="0.25">
      <c r="I61" s="1"/>
    </row>
    <row r="62" spans="1:22" ht="12.75" customHeight="1" x14ac:dyDescent="0.25">
      <c r="I62" s="1"/>
      <c r="J62" s="1"/>
    </row>
    <row r="63" spans="1:22" ht="12.75" customHeight="1" x14ac:dyDescent="0.25">
      <c r="J63" s="1"/>
    </row>
    <row r="64" spans="1:22" ht="12.75" customHeight="1" x14ac:dyDescent="0.25">
      <c r="J64" s="1"/>
    </row>
    <row r="65" s="1" customFormat="1" ht="12.75" customHeight="1" x14ac:dyDescent="0.25"/>
    <row r="66" s="1" customFormat="1" ht="12.75" customHeight="1" x14ac:dyDescent="0.25"/>
    <row r="67" s="1" customFormat="1" ht="12.75" customHeight="1" x14ac:dyDescent="0.25"/>
    <row r="68" s="1" customFormat="1" ht="12.75" customHeight="1" x14ac:dyDescent="0.25"/>
    <row r="69" s="1" customFormat="1" ht="12.75" customHeight="1" x14ac:dyDescent="0.25"/>
    <row r="70" s="1" customFormat="1" ht="12.75" customHeight="1" x14ac:dyDescent="0.25"/>
    <row r="71" s="1" customFormat="1" ht="12.75" customHeight="1" x14ac:dyDescent="0.25"/>
    <row r="72" s="1" customFormat="1" ht="12.75" customHeight="1" x14ac:dyDescent="0.25"/>
    <row r="73" s="1" customFormat="1" ht="12.75" customHeight="1" x14ac:dyDescent="0.25"/>
    <row r="74" s="1" customFormat="1" ht="12.75" customHeight="1" x14ac:dyDescent="0.25"/>
    <row r="75" s="1" customFormat="1" ht="12.75" customHeight="1" x14ac:dyDescent="0.25"/>
    <row r="76" s="1" customFormat="1" ht="12.75" customHeight="1" x14ac:dyDescent="0.25"/>
    <row r="77" s="1" customFormat="1" ht="12.75" customHeight="1" x14ac:dyDescent="0.25"/>
    <row r="78" s="1" customFormat="1" ht="12.75" customHeight="1" x14ac:dyDescent="0.25"/>
    <row r="79" s="1" customFormat="1" ht="12.75" customHeight="1" x14ac:dyDescent="0.25"/>
    <row r="80" s="1" customFormat="1" ht="12.75" customHeight="1" x14ac:dyDescent="0.25"/>
    <row r="81" spans="6:17" ht="12.75" customHeight="1" x14ac:dyDescent="0.25">
      <c r="I81" s="1"/>
      <c r="J81" s="1"/>
    </row>
    <row r="82" spans="6:17" ht="12.75" customHeight="1" x14ac:dyDescent="0.25">
      <c r="I82" s="1"/>
      <c r="J82" s="1"/>
    </row>
    <row r="83" spans="6:17" ht="12.75" customHeight="1" x14ac:dyDescent="0.25">
      <c r="I83" s="1"/>
      <c r="J83" s="1"/>
    </row>
    <row r="84" spans="6:17" ht="12.75" customHeight="1" x14ac:dyDescent="0.25">
      <c r="I84" s="1"/>
      <c r="J84" s="1"/>
    </row>
    <row r="85" spans="6:17" ht="12.75" customHeight="1" x14ac:dyDescent="0.25">
      <c r="I85" s="1"/>
      <c r="J85" s="1"/>
    </row>
    <row r="86" spans="6:17" ht="12.75" customHeight="1" x14ac:dyDescent="0.25">
      <c r="I86" s="1"/>
      <c r="J86" s="1"/>
      <c r="K86" s="3"/>
      <c r="L86" s="3"/>
      <c r="M86" s="3"/>
      <c r="N86" s="3"/>
      <c r="O86" s="3"/>
      <c r="P86" s="3"/>
      <c r="Q86" s="3"/>
    </row>
    <row r="87" spans="6:17" ht="12.75" customHeight="1" x14ac:dyDescent="0.25">
      <c r="I87" s="1"/>
      <c r="J87" s="1"/>
    </row>
    <row r="88" spans="6:17" ht="12.75" customHeight="1" x14ac:dyDescent="0.25">
      <c r="I88" s="1"/>
      <c r="J88" s="1"/>
    </row>
    <row r="89" spans="6:17" ht="12.75" customHeight="1" x14ac:dyDescent="0.25">
      <c r="I89" s="1"/>
      <c r="J89" s="1"/>
    </row>
    <row r="90" spans="6:17" ht="12.75" customHeight="1" x14ac:dyDescent="0.25">
      <c r="F90" s="3"/>
      <c r="G90" s="3"/>
      <c r="H90" s="3"/>
      <c r="J90" s="1"/>
    </row>
    <row r="91" spans="6:17" ht="12.75" customHeight="1" x14ac:dyDescent="0.25">
      <c r="F91" s="3"/>
      <c r="G91" s="3"/>
      <c r="H91" s="3"/>
      <c r="J91" s="1"/>
    </row>
    <row r="92" spans="6:17" ht="12.75" customHeight="1" x14ac:dyDescent="0.25">
      <c r="F92" s="3"/>
      <c r="G92" s="3"/>
      <c r="H92" s="3"/>
    </row>
    <row r="93" spans="6:17" ht="12.75" customHeight="1" x14ac:dyDescent="0.25">
      <c r="I93" s="1"/>
    </row>
    <row r="94" spans="6:17" ht="12.75" customHeight="1" x14ac:dyDescent="0.25">
      <c r="I94" s="1"/>
    </row>
    <row r="95" spans="6:17" ht="12.75" customHeight="1" x14ac:dyDescent="0.25">
      <c r="I95" s="1"/>
    </row>
    <row r="96" spans="6:17" ht="12.75" customHeight="1" x14ac:dyDescent="0.25">
      <c r="I96" s="1"/>
    </row>
    <row r="97" spans="9:9" ht="12.75" customHeight="1" x14ac:dyDescent="0.25">
      <c r="I97" s="1"/>
    </row>
    <row r="98" spans="9:9" ht="12.75" customHeight="1" x14ac:dyDescent="0.25">
      <c r="I98" s="1"/>
    </row>
    <row r="99" spans="9:9" ht="12.75" customHeight="1" x14ac:dyDescent="0.25">
      <c r="I99" s="1"/>
    </row>
    <row r="100" spans="9:9" ht="12.75" customHeight="1" x14ac:dyDescent="0.25">
      <c r="I100" s="1"/>
    </row>
    <row r="101" spans="9:9" ht="12.75" customHeight="1" x14ac:dyDescent="0.25">
      <c r="I101" s="1"/>
    </row>
    <row r="102" spans="9:9" ht="12.75" customHeight="1" x14ac:dyDescent="0.25">
      <c r="I102" s="1"/>
    </row>
    <row r="103" spans="9:9" ht="12.75" customHeight="1" x14ac:dyDescent="0.25">
      <c r="I103" s="1"/>
    </row>
    <row r="104" spans="9:9" ht="12.75" customHeight="1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</sheetData>
  <sheetProtection sheet="1" selectLockedCells="1"/>
  <mergeCells count="52">
    <mergeCell ref="K5:N5"/>
    <mergeCell ref="K8:N8"/>
    <mergeCell ref="K1:N2"/>
    <mergeCell ref="N13:N14"/>
    <mergeCell ref="K13:M14"/>
    <mergeCell ref="F55:I56"/>
    <mergeCell ref="F58:I58"/>
    <mergeCell ref="F51:G51"/>
    <mergeCell ref="H51:I51"/>
    <mergeCell ref="F52:G52"/>
    <mergeCell ref="H52:I52"/>
    <mergeCell ref="F53:G53"/>
    <mergeCell ref="H53:I53"/>
    <mergeCell ref="A57:D57"/>
    <mergeCell ref="A56:D56"/>
    <mergeCell ref="A58:D58"/>
    <mergeCell ref="A55:D55"/>
    <mergeCell ref="A45:D45"/>
    <mergeCell ref="A52:D52"/>
    <mergeCell ref="A53:D53"/>
    <mergeCell ref="F10:I10"/>
    <mergeCell ref="F15:I15"/>
    <mergeCell ref="F24:I24"/>
    <mergeCell ref="F37:I37"/>
    <mergeCell ref="F33:I33"/>
    <mergeCell ref="F20:I20"/>
    <mergeCell ref="A18:D18"/>
    <mergeCell ref="F41:I42"/>
    <mergeCell ref="F35:I35"/>
    <mergeCell ref="A44:D44"/>
    <mergeCell ref="A39:D39"/>
    <mergeCell ref="A30:D30"/>
    <mergeCell ref="A23:D23"/>
    <mergeCell ref="A34:D34"/>
    <mergeCell ref="A40:D40"/>
    <mergeCell ref="H43:I50"/>
    <mergeCell ref="F30:I30"/>
    <mergeCell ref="F28:I28"/>
    <mergeCell ref="F40:I40"/>
    <mergeCell ref="A1:D1"/>
    <mergeCell ref="A14:D14"/>
    <mergeCell ref="A10:D10"/>
    <mergeCell ref="A5:D5"/>
    <mergeCell ref="A3:D3"/>
    <mergeCell ref="F9:I9"/>
    <mergeCell ref="F1:I1"/>
    <mergeCell ref="G4:I4"/>
    <mergeCell ref="G5:I5"/>
    <mergeCell ref="G6:I6"/>
    <mergeCell ref="G7:I7"/>
    <mergeCell ref="G2:I2"/>
    <mergeCell ref="G3:I3"/>
  </mergeCells>
  <conditionalFormatting sqref="C4 C6:C9 C11:C13 H11:H14 C15:C17 H16:H19 C19:C22 H21:H22 C24:C27 H25 H31:H32 C31:C33 H34 C35:C36 H36 H38 C41:C43 C46:C48">
    <cfRule type="cellIs" dxfId="12" priority="6" operator="greaterThan">
      <formula>0</formula>
    </cfRule>
  </conditionalFormatting>
  <conditionalFormatting sqref="F57">
    <cfRule type="cellIs" dxfId="11" priority="1" operator="greaterThan">
      <formula>0</formula>
    </cfRule>
  </conditionalFormatting>
  <conditionalFormatting sqref="G7">
    <cfRule type="cellIs" dxfId="10" priority="7" operator="equal">
      <formula>"PRO"</formula>
    </cfRule>
    <cfRule type="cellIs" dxfId="9" priority="8" operator="equal">
      <formula>"PARTICULIER 2"</formula>
    </cfRule>
    <cfRule type="cellIs" dxfId="8" priority="9" operator="equal">
      <formula>"particulier 1"</formula>
    </cfRule>
  </conditionalFormatting>
  <conditionalFormatting sqref="M6:M7">
    <cfRule type="cellIs" dxfId="7" priority="5" operator="greaterThan">
      <formula>0</formula>
    </cfRule>
  </conditionalFormatting>
  <conditionalFormatting sqref="M9">
    <cfRule type="cellIs" dxfId="6" priority="4" operator="greaterThan">
      <formula>0</formula>
    </cfRule>
  </conditionalFormatting>
  <conditionalFormatting sqref="M11">
    <cfRule type="cellIs" dxfId="5" priority="3" operator="greaterThan">
      <formula>0</formula>
    </cfRule>
  </conditionalFormatting>
  <printOptions horizontalCentered="1"/>
  <pageMargins left="0.7" right="0.7" top="0.75" bottom="0.75" header="0.3" footer="0.3"/>
  <pageSetup paperSize="9" fitToWidth="0" fitToHeight="0" orientation="portrait" horizontalDpi="360" verticalDpi="360" r:id="rId1"/>
  <headerFooter>
    <oddHeader>&amp;C&amp;"Cinzel,Normal"&amp;20&amp;K74B230Bon de commande - Ferme des Villettes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8696-23DB-4470-A8E9-3E298196A48D}">
  <sheetPr>
    <tabColor rgb="FFFFC000"/>
  </sheetPr>
  <dimension ref="A1:F90"/>
  <sheetViews>
    <sheetView view="pageLayout" topLeftCell="A16" zoomScale="84" zoomScaleNormal="100" zoomScalePageLayoutView="84" workbookViewId="0">
      <selection activeCell="C14" sqref="C14:D14"/>
    </sheetView>
  </sheetViews>
  <sheetFormatPr baseColWidth="10" defaultRowHeight="15" x14ac:dyDescent="0.25"/>
  <cols>
    <col min="1" max="4" width="5.140625" customWidth="1"/>
    <col min="5" max="6" width="33.28515625" customWidth="1"/>
  </cols>
  <sheetData>
    <row r="1" spans="1:6" ht="34.5" customHeight="1" x14ac:dyDescent="0.25">
      <c r="A1" s="341" t="s">
        <v>246</v>
      </c>
      <c r="B1" s="341"/>
      <c r="C1" s="341"/>
      <c r="D1" s="341"/>
      <c r="E1" s="341"/>
      <c r="F1" s="341"/>
    </row>
    <row r="2" spans="1:6" ht="33.75" customHeight="1" x14ac:dyDescent="0.25">
      <c r="A2" s="106"/>
      <c r="B2" s="106"/>
      <c r="C2" s="106"/>
      <c r="D2" s="106"/>
      <c r="E2" s="106"/>
    </row>
    <row r="3" spans="1:6" ht="43.5" customHeight="1" x14ac:dyDescent="0.25">
      <c r="A3" s="341" t="s">
        <v>249</v>
      </c>
      <c r="B3" s="341"/>
      <c r="C3" s="341"/>
      <c r="D3" s="341"/>
      <c r="E3" s="341"/>
      <c r="F3" s="341"/>
    </row>
    <row r="4" spans="1:6" ht="16.5" customHeight="1" x14ac:dyDescent="0.25">
      <c r="A4" s="340" t="s">
        <v>244</v>
      </c>
      <c r="B4" s="340"/>
      <c r="C4" s="340"/>
      <c r="D4" s="340"/>
      <c r="E4" s="340"/>
      <c r="F4" s="340"/>
    </row>
    <row r="5" spans="1:6" ht="16.5" customHeight="1" x14ac:dyDescent="0.25">
      <c r="A5" s="345" t="s">
        <v>248</v>
      </c>
      <c r="B5" s="345"/>
      <c r="C5" s="345" t="s">
        <v>247</v>
      </c>
      <c r="D5" s="345"/>
      <c r="E5" s="333" t="s">
        <v>245</v>
      </c>
      <c r="F5" s="333"/>
    </row>
    <row r="6" spans="1:6" ht="16.5" customHeight="1" x14ac:dyDescent="0.25">
      <c r="A6" s="338">
        <v>15</v>
      </c>
      <c r="B6" s="338"/>
      <c r="C6" s="346">
        <f>SUM(A8:D37)</f>
        <v>15</v>
      </c>
      <c r="D6" s="346"/>
      <c r="E6" s="333"/>
      <c r="F6" s="333"/>
    </row>
    <row r="7" spans="1:6" ht="16.5" customHeight="1" x14ac:dyDescent="0.25">
      <c r="A7" s="110" t="s">
        <v>177</v>
      </c>
      <c r="B7" s="110" t="s">
        <v>178</v>
      </c>
      <c r="C7" s="110" t="s">
        <v>179</v>
      </c>
      <c r="D7" s="110" t="s">
        <v>180</v>
      </c>
      <c r="E7" s="111" t="s">
        <v>242</v>
      </c>
      <c r="F7" s="111" t="s">
        <v>80</v>
      </c>
    </row>
    <row r="8" spans="1:6" ht="16.5" customHeight="1" x14ac:dyDescent="0.25">
      <c r="A8" s="123">
        <v>2</v>
      </c>
      <c r="B8" s="124"/>
      <c r="C8" s="123">
        <v>5</v>
      </c>
      <c r="D8" s="124"/>
      <c r="E8" s="112" t="s">
        <v>197</v>
      </c>
      <c r="F8" s="113" t="s">
        <v>190</v>
      </c>
    </row>
    <row r="9" spans="1:6" ht="16.5" customHeight="1" x14ac:dyDescent="0.25">
      <c r="A9" s="124"/>
      <c r="B9" s="123">
        <v>5</v>
      </c>
      <c r="C9" s="123">
        <v>3</v>
      </c>
      <c r="D9" s="124"/>
      <c r="E9" s="112" t="s">
        <v>210</v>
      </c>
      <c r="F9" s="113" t="s">
        <v>206</v>
      </c>
    </row>
    <row r="10" spans="1:6" ht="33.75" customHeight="1" thickBot="1" x14ac:dyDescent="0.3"/>
    <row r="11" spans="1:6" ht="47.25" customHeight="1" thickBot="1" x14ac:dyDescent="0.3">
      <c r="A11" s="342"/>
      <c r="B11" s="343"/>
      <c r="D11" s="344" t="s">
        <v>243</v>
      </c>
      <c r="E11" s="344"/>
      <c r="F11" s="127" t="s">
        <v>258</v>
      </c>
    </row>
    <row r="12" spans="1:6" ht="33.75" customHeight="1" thickBot="1" x14ac:dyDescent="0.3"/>
    <row r="13" spans="1:6" x14ac:dyDescent="0.25">
      <c r="A13" s="121" t="s">
        <v>248</v>
      </c>
      <c r="B13" s="122"/>
      <c r="C13" s="336" t="s">
        <v>247</v>
      </c>
      <c r="D13" s="337"/>
      <c r="E13" s="329" t="s">
        <v>239</v>
      </c>
      <c r="F13" s="330"/>
    </row>
    <row r="14" spans="1:6" s="25" customFormat="1" x14ac:dyDescent="0.25">
      <c r="A14" s="338">
        <f>SUM('Bon de commande'!H11:H14)</f>
        <v>0</v>
      </c>
      <c r="B14" s="338"/>
      <c r="C14" s="334">
        <f>SUM(A16:D45)</f>
        <v>0</v>
      </c>
      <c r="D14" s="335"/>
      <c r="E14" s="331"/>
      <c r="F14" s="332"/>
    </row>
    <row r="15" spans="1:6" s="25" customFormat="1" ht="12.75" x14ac:dyDescent="0.2">
      <c r="A15" s="114" t="s">
        <v>177</v>
      </c>
      <c r="B15" s="110" t="s">
        <v>178</v>
      </c>
      <c r="C15" s="110" t="s">
        <v>179</v>
      </c>
      <c r="D15" s="110" t="s">
        <v>180</v>
      </c>
      <c r="E15" s="111" t="s">
        <v>242</v>
      </c>
      <c r="F15" s="115" t="s">
        <v>80</v>
      </c>
    </row>
    <row r="16" spans="1:6" s="25" customFormat="1" ht="13.5" x14ac:dyDescent="0.2">
      <c r="A16" s="116"/>
      <c r="B16" s="85"/>
      <c r="C16" s="85"/>
      <c r="D16" s="85"/>
      <c r="E16" s="112" t="s">
        <v>176</v>
      </c>
      <c r="F16" s="117" t="s">
        <v>184</v>
      </c>
    </row>
    <row r="17" spans="1:6" s="25" customFormat="1" ht="13.5" x14ac:dyDescent="0.2">
      <c r="A17" s="116"/>
      <c r="B17" s="85"/>
      <c r="C17" s="85"/>
      <c r="D17" s="85"/>
      <c r="E17" s="112" t="s">
        <v>181</v>
      </c>
      <c r="F17" s="117" t="s">
        <v>182</v>
      </c>
    </row>
    <row r="18" spans="1:6" s="25" customFormat="1" ht="13.5" x14ac:dyDescent="0.2">
      <c r="A18" s="116"/>
      <c r="B18" s="85"/>
      <c r="C18" s="85"/>
      <c r="D18" s="85"/>
      <c r="E18" s="112" t="s">
        <v>183</v>
      </c>
      <c r="F18" s="117" t="s">
        <v>187</v>
      </c>
    </row>
    <row r="19" spans="1:6" s="25" customFormat="1" ht="13.5" x14ac:dyDescent="0.2">
      <c r="A19" s="116"/>
      <c r="B19" s="85"/>
      <c r="C19" s="85"/>
      <c r="D19" s="85"/>
      <c r="E19" s="112" t="s">
        <v>185</v>
      </c>
      <c r="F19" s="117" t="s">
        <v>186</v>
      </c>
    </row>
    <row r="20" spans="1:6" s="25" customFormat="1" ht="13.5" x14ac:dyDescent="0.2">
      <c r="A20" s="116"/>
      <c r="B20" s="85"/>
      <c r="C20" s="85"/>
      <c r="D20" s="85"/>
      <c r="E20" s="112" t="s">
        <v>195</v>
      </c>
      <c r="F20" s="117" t="s">
        <v>188</v>
      </c>
    </row>
    <row r="21" spans="1:6" s="25" customFormat="1" ht="13.5" x14ac:dyDescent="0.2">
      <c r="A21" s="116"/>
      <c r="B21" s="85"/>
      <c r="C21" s="85"/>
      <c r="D21" s="85"/>
      <c r="E21" s="112" t="s">
        <v>196</v>
      </c>
      <c r="F21" s="117" t="s">
        <v>189</v>
      </c>
    </row>
    <row r="22" spans="1:6" s="25" customFormat="1" ht="13.5" x14ac:dyDescent="0.2">
      <c r="A22" s="116"/>
      <c r="B22" s="85"/>
      <c r="C22" s="85"/>
      <c r="D22" s="85"/>
      <c r="E22" s="112" t="s">
        <v>197</v>
      </c>
      <c r="F22" s="117" t="s">
        <v>190</v>
      </c>
    </row>
    <row r="23" spans="1:6" s="25" customFormat="1" ht="13.5" x14ac:dyDescent="0.2">
      <c r="A23" s="116"/>
      <c r="B23" s="85"/>
      <c r="C23" s="85"/>
      <c r="D23" s="85"/>
      <c r="E23" s="112" t="s">
        <v>198</v>
      </c>
      <c r="F23" s="117" t="s">
        <v>194</v>
      </c>
    </row>
    <row r="24" spans="1:6" s="94" customFormat="1" ht="13.5" x14ac:dyDescent="0.2">
      <c r="A24" s="116"/>
      <c r="B24" s="85"/>
      <c r="C24" s="85"/>
      <c r="D24" s="85"/>
      <c r="E24" s="112" t="s">
        <v>48</v>
      </c>
      <c r="F24" s="117" t="s">
        <v>191</v>
      </c>
    </row>
    <row r="25" spans="1:6" x14ac:dyDescent="0.25">
      <c r="A25" s="116"/>
      <c r="B25" s="85"/>
      <c r="C25" s="85"/>
      <c r="D25" s="85"/>
      <c r="E25" s="112" t="s">
        <v>192</v>
      </c>
      <c r="F25" s="117" t="s">
        <v>193</v>
      </c>
    </row>
    <row r="26" spans="1:6" s="107" customFormat="1" ht="15.75" x14ac:dyDescent="0.25">
      <c r="A26" s="116"/>
      <c r="B26" s="85"/>
      <c r="C26" s="85"/>
      <c r="D26" s="85"/>
      <c r="E26" s="112" t="s">
        <v>214</v>
      </c>
      <c r="F26" s="117" t="s">
        <v>199</v>
      </c>
    </row>
    <row r="27" spans="1:6" s="95" customFormat="1" ht="13.5" x14ac:dyDescent="0.25">
      <c r="A27" s="116"/>
      <c r="B27" s="85"/>
      <c r="C27" s="85"/>
      <c r="D27" s="85"/>
      <c r="E27" s="112" t="s">
        <v>215</v>
      </c>
      <c r="F27" s="117" t="s">
        <v>200</v>
      </c>
    </row>
    <row r="28" spans="1:6" s="95" customFormat="1" ht="13.5" x14ac:dyDescent="0.25">
      <c r="A28" s="116"/>
      <c r="B28" s="85"/>
      <c r="C28" s="85"/>
      <c r="D28" s="85"/>
      <c r="E28" s="112" t="s">
        <v>213</v>
      </c>
      <c r="F28" s="117" t="s">
        <v>201</v>
      </c>
    </row>
    <row r="29" spans="1:6" s="95" customFormat="1" ht="13.5" x14ac:dyDescent="0.25">
      <c r="A29" s="116"/>
      <c r="B29" s="85"/>
      <c r="C29" s="85"/>
      <c r="D29" s="85"/>
      <c r="E29" s="112" t="s">
        <v>212</v>
      </c>
      <c r="F29" s="117" t="s">
        <v>202</v>
      </c>
    </row>
    <row r="30" spans="1:6" s="95" customFormat="1" ht="13.5" x14ac:dyDescent="0.25">
      <c r="A30" s="116"/>
      <c r="B30" s="85"/>
      <c r="C30" s="85"/>
      <c r="D30" s="85"/>
      <c r="E30" s="112" t="s">
        <v>211</v>
      </c>
      <c r="F30" s="117" t="s">
        <v>203</v>
      </c>
    </row>
    <row r="31" spans="1:6" s="95" customFormat="1" ht="13.5" x14ac:dyDescent="0.25">
      <c r="A31" s="116"/>
      <c r="B31" s="85"/>
      <c r="C31" s="85"/>
      <c r="D31" s="85"/>
      <c r="E31" s="112" t="s">
        <v>229</v>
      </c>
      <c r="F31" s="117" t="s">
        <v>204</v>
      </c>
    </row>
    <row r="32" spans="1:6" s="95" customFormat="1" ht="13.5" x14ac:dyDescent="0.25">
      <c r="A32" s="116"/>
      <c r="B32" s="85"/>
      <c r="C32" s="85"/>
      <c r="D32" s="85"/>
      <c r="E32" s="112" t="s">
        <v>230</v>
      </c>
      <c r="F32" s="117" t="s">
        <v>205</v>
      </c>
    </row>
    <row r="33" spans="1:6" s="95" customFormat="1" ht="13.5" x14ac:dyDescent="0.25">
      <c r="A33" s="116"/>
      <c r="B33" s="85"/>
      <c r="C33" s="85"/>
      <c r="D33" s="85"/>
      <c r="E33" s="112" t="s">
        <v>210</v>
      </c>
      <c r="F33" s="117" t="s">
        <v>206</v>
      </c>
    </row>
    <row r="34" spans="1:6" s="95" customFormat="1" ht="13.5" x14ac:dyDescent="0.25">
      <c r="A34" s="116"/>
      <c r="B34" s="85"/>
      <c r="C34" s="85"/>
      <c r="D34" s="85"/>
      <c r="E34" s="112" t="s">
        <v>209</v>
      </c>
      <c r="F34" s="117" t="s">
        <v>208</v>
      </c>
    </row>
    <row r="35" spans="1:6" s="95" customFormat="1" ht="13.5" x14ac:dyDescent="0.25">
      <c r="A35" s="116"/>
      <c r="B35" s="85"/>
      <c r="C35" s="85"/>
      <c r="D35" s="85"/>
      <c r="E35" s="112" t="s">
        <v>216</v>
      </c>
      <c r="F35" s="117" t="s">
        <v>207</v>
      </c>
    </row>
    <row r="36" spans="1:6" s="95" customFormat="1" ht="13.5" x14ac:dyDescent="0.25">
      <c r="A36" s="116"/>
      <c r="B36" s="85"/>
      <c r="C36" s="85"/>
      <c r="D36" s="85"/>
      <c r="E36" s="112" t="s">
        <v>217</v>
      </c>
      <c r="F36" s="117" t="s">
        <v>218</v>
      </c>
    </row>
    <row r="37" spans="1:6" s="95" customFormat="1" ht="13.5" x14ac:dyDescent="0.25">
      <c r="A37" s="116"/>
      <c r="B37" s="85"/>
      <c r="C37" s="85"/>
      <c r="D37" s="85"/>
      <c r="E37" s="112" t="s">
        <v>231</v>
      </c>
      <c r="F37" s="117" t="s">
        <v>219</v>
      </c>
    </row>
    <row r="38" spans="1:6" s="95" customFormat="1" ht="13.5" x14ac:dyDescent="0.25">
      <c r="A38" s="116"/>
      <c r="B38" s="85"/>
      <c r="C38" s="85"/>
      <c r="D38" s="85"/>
      <c r="E38" s="112" t="s">
        <v>234</v>
      </c>
      <c r="F38" s="117" t="s">
        <v>220</v>
      </c>
    </row>
    <row r="39" spans="1:6" s="95" customFormat="1" ht="13.5" x14ac:dyDescent="0.25">
      <c r="A39" s="116"/>
      <c r="B39" s="85"/>
      <c r="C39" s="85"/>
      <c r="D39" s="85"/>
      <c r="E39" s="112" t="s">
        <v>233</v>
      </c>
      <c r="F39" s="117" t="s">
        <v>221</v>
      </c>
    </row>
    <row r="40" spans="1:6" s="95" customFormat="1" ht="13.5" x14ac:dyDescent="0.25">
      <c r="A40" s="116"/>
      <c r="B40" s="85"/>
      <c r="C40" s="85"/>
      <c r="D40" s="85"/>
      <c r="E40" s="112" t="s">
        <v>232</v>
      </c>
      <c r="F40" s="117" t="s">
        <v>222</v>
      </c>
    </row>
    <row r="41" spans="1:6" s="95" customFormat="1" ht="13.5" x14ac:dyDescent="0.25">
      <c r="A41" s="116"/>
      <c r="B41" s="85"/>
      <c r="C41" s="85"/>
      <c r="D41" s="85"/>
      <c r="E41" s="112" t="s">
        <v>235</v>
      </c>
      <c r="F41" s="117" t="s">
        <v>223</v>
      </c>
    </row>
    <row r="42" spans="1:6" s="95" customFormat="1" ht="13.5" x14ac:dyDescent="0.25">
      <c r="A42" s="116"/>
      <c r="B42" s="85"/>
      <c r="C42" s="85"/>
      <c r="D42" s="85"/>
      <c r="E42" s="112" t="s">
        <v>236</v>
      </c>
      <c r="F42" s="117" t="s">
        <v>224</v>
      </c>
    </row>
    <row r="43" spans="1:6" s="95" customFormat="1" ht="13.5" x14ac:dyDescent="0.25">
      <c r="A43" s="116"/>
      <c r="B43" s="85"/>
      <c r="C43" s="85"/>
      <c r="D43" s="85"/>
      <c r="E43" s="112" t="s">
        <v>226</v>
      </c>
      <c r="F43" s="117" t="s">
        <v>225</v>
      </c>
    </row>
    <row r="44" spans="1:6" s="95" customFormat="1" ht="13.5" x14ac:dyDescent="0.25">
      <c r="A44" s="116"/>
      <c r="B44" s="85"/>
      <c r="C44" s="85"/>
      <c r="D44" s="85"/>
      <c r="E44" s="112" t="s">
        <v>237</v>
      </c>
      <c r="F44" s="117" t="s">
        <v>227</v>
      </c>
    </row>
    <row r="45" spans="1:6" s="95" customFormat="1" ht="14.25" thickBot="1" x14ac:dyDescent="0.3">
      <c r="A45" s="118"/>
      <c r="B45" s="84"/>
      <c r="C45" s="84"/>
      <c r="D45" s="84"/>
      <c r="E45" s="119" t="s">
        <v>238</v>
      </c>
      <c r="F45" s="120" t="s">
        <v>228</v>
      </c>
    </row>
    <row r="46" spans="1:6" s="95" customFormat="1" ht="30" customHeight="1" thickBot="1" x14ac:dyDescent="0.3">
      <c r="A46" s="109"/>
      <c r="B46" s="109"/>
      <c r="C46" s="109"/>
      <c r="D46" s="109"/>
      <c r="E46" s="106"/>
    </row>
    <row r="47" spans="1:6" s="95" customFormat="1" x14ac:dyDescent="0.25">
      <c r="A47" s="121" t="s">
        <v>248</v>
      </c>
      <c r="B47" s="122"/>
      <c r="C47" s="336" t="s">
        <v>247</v>
      </c>
      <c r="D47" s="337"/>
      <c r="E47" s="329" t="s">
        <v>240</v>
      </c>
      <c r="F47" s="330"/>
    </row>
    <row r="48" spans="1:6" s="95" customFormat="1" x14ac:dyDescent="0.25">
      <c r="A48" s="338">
        <f>SUM('Bon de commande'!H16:H19)</f>
        <v>0</v>
      </c>
      <c r="B48" s="338"/>
      <c r="C48" s="339">
        <f>SUM(A50:D76)</f>
        <v>0</v>
      </c>
      <c r="D48" s="335"/>
      <c r="E48" s="331"/>
      <c r="F48" s="332"/>
    </row>
    <row r="49" spans="1:6" s="95" customFormat="1" ht="12.75" x14ac:dyDescent="0.2">
      <c r="A49" s="114" t="s">
        <v>177</v>
      </c>
      <c r="B49" s="110" t="s">
        <v>178</v>
      </c>
      <c r="C49" s="110" t="s">
        <v>179</v>
      </c>
      <c r="D49" s="110" t="s">
        <v>180</v>
      </c>
      <c r="E49" s="327" t="s">
        <v>241</v>
      </c>
      <c r="F49" s="328"/>
    </row>
    <row r="50" spans="1:6" s="95" customFormat="1" ht="13.5" x14ac:dyDescent="0.25">
      <c r="A50" s="116"/>
      <c r="B50" s="85"/>
      <c r="C50" s="85"/>
      <c r="D50" s="85"/>
      <c r="E50" s="325" t="s">
        <v>52</v>
      </c>
      <c r="F50" s="326"/>
    </row>
    <row r="51" spans="1:6" s="95" customFormat="1" ht="13.5" x14ac:dyDescent="0.25">
      <c r="A51" s="116"/>
      <c r="B51" s="85"/>
      <c r="C51" s="85"/>
      <c r="D51" s="85"/>
      <c r="E51" s="325" t="s">
        <v>53</v>
      </c>
      <c r="F51" s="326"/>
    </row>
    <row r="52" spans="1:6" s="95" customFormat="1" ht="13.5" x14ac:dyDescent="0.25">
      <c r="A52" s="116"/>
      <c r="B52" s="85"/>
      <c r="C52" s="85"/>
      <c r="D52" s="85"/>
      <c r="E52" s="325" t="s">
        <v>51</v>
      </c>
      <c r="F52" s="326"/>
    </row>
    <row r="53" spans="1:6" s="95" customFormat="1" ht="13.5" x14ac:dyDescent="0.25">
      <c r="A53" s="116"/>
      <c r="B53" s="85"/>
      <c r="C53" s="85"/>
      <c r="D53" s="85"/>
      <c r="E53" s="325" t="s">
        <v>161</v>
      </c>
      <c r="F53" s="326"/>
    </row>
    <row r="54" spans="1:6" s="95" customFormat="1" ht="13.5" x14ac:dyDescent="0.25">
      <c r="A54" s="116"/>
      <c r="B54" s="85"/>
      <c r="C54" s="85"/>
      <c r="D54" s="85"/>
      <c r="E54" s="325" t="s">
        <v>56</v>
      </c>
      <c r="F54" s="326"/>
    </row>
    <row r="55" spans="1:6" s="95" customFormat="1" ht="13.5" x14ac:dyDescent="0.25">
      <c r="A55" s="116"/>
      <c r="B55" s="85"/>
      <c r="C55" s="85"/>
      <c r="D55" s="85"/>
      <c r="E55" s="325" t="s">
        <v>68</v>
      </c>
      <c r="F55" s="326"/>
    </row>
    <row r="56" spans="1:6" s="95" customFormat="1" ht="13.5" x14ac:dyDescent="0.25">
      <c r="A56" s="116"/>
      <c r="B56" s="85"/>
      <c r="C56" s="85"/>
      <c r="D56" s="85"/>
      <c r="E56" s="325" t="s">
        <v>70</v>
      </c>
      <c r="F56" s="326"/>
    </row>
    <row r="57" spans="1:6" x14ac:dyDescent="0.25">
      <c r="A57" s="116"/>
      <c r="B57" s="85"/>
      <c r="C57" s="85"/>
      <c r="D57" s="85"/>
      <c r="E57" s="325" t="s">
        <v>58</v>
      </c>
      <c r="F57" s="326"/>
    </row>
    <row r="58" spans="1:6" x14ac:dyDescent="0.25">
      <c r="A58" s="116"/>
      <c r="B58" s="85"/>
      <c r="C58" s="85"/>
      <c r="D58" s="85"/>
      <c r="E58" s="325" t="s">
        <v>71</v>
      </c>
      <c r="F58" s="326"/>
    </row>
    <row r="59" spans="1:6" x14ac:dyDescent="0.25">
      <c r="A59" s="116"/>
      <c r="B59" s="85"/>
      <c r="C59" s="85"/>
      <c r="D59" s="85"/>
      <c r="E59" s="325" t="s">
        <v>57</v>
      </c>
      <c r="F59" s="326"/>
    </row>
    <row r="60" spans="1:6" x14ac:dyDescent="0.25">
      <c r="A60" s="116"/>
      <c r="B60" s="85"/>
      <c r="C60" s="85"/>
      <c r="D60" s="85"/>
      <c r="E60" s="325" t="s">
        <v>64</v>
      </c>
      <c r="F60" s="326"/>
    </row>
    <row r="61" spans="1:6" x14ac:dyDescent="0.25">
      <c r="A61" s="116"/>
      <c r="B61" s="85"/>
      <c r="C61" s="85"/>
      <c r="D61" s="85"/>
      <c r="E61" s="325" t="s">
        <v>54</v>
      </c>
      <c r="F61" s="326"/>
    </row>
    <row r="62" spans="1:6" x14ac:dyDescent="0.25">
      <c r="A62" s="116"/>
      <c r="B62" s="85"/>
      <c r="C62" s="85"/>
      <c r="D62" s="85"/>
      <c r="E62" s="325" t="s">
        <v>67</v>
      </c>
      <c r="F62" s="326"/>
    </row>
    <row r="63" spans="1:6" x14ac:dyDescent="0.25">
      <c r="A63" s="116"/>
      <c r="B63" s="85"/>
      <c r="C63" s="85"/>
      <c r="D63" s="85"/>
      <c r="E63" s="325" t="s">
        <v>73</v>
      </c>
      <c r="F63" s="326"/>
    </row>
    <row r="64" spans="1:6" x14ac:dyDescent="0.25">
      <c r="A64" s="116"/>
      <c r="B64" s="85"/>
      <c r="C64" s="85"/>
      <c r="D64" s="85"/>
      <c r="E64" s="325" t="s">
        <v>59</v>
      </c>
      <c r="F64" s="326"/>
    </row>
    <row r="65" spans="1:6" x14ac:dyDescent="0.25">
      <c r="A65" s="116"/>
      <c r="B65" s="85"/>
      <c r="C65" s="85"/>
      <c r="D65" s="85"/>
      <c r="E65" s="325" t="s">
        <v>72</v>
      </c>
      <c r="F65" s="326"/>
    </row>
    <row r="66" spans="1:6" x14ac:dyDescent="0.25">
      <c r="A66" s="116"/>
      <c r="B66" s="85"/>
      <c r="C66" s="85"/>
      <c r="D66" s="85"/>
      <c r="E66" s="325" t="s">
        <v>65</v>
      </c>
      <c r="F66" s="326"/>
    </row>
    <row r="67" spans="1:6" x14ac:dyDescent="0.25">
      <c r="A67" s="116"/>
      <c r="B67" s="85"/>
      <c r="C67" s="85"/>
      <c r="D67" s="85"/>
      <c r="E67" s="325" t="s">
        <v>62</v>
      </c>
      <c r="F67" s="326"/>
    </row>
    <row r="68" spans="1:6" x14ac:dyDescent="0.25">
      <c r="A68" s="116"/>
      <c r="B68" s="85"/>
      <c r="C68" s="85"/>
      <c r="D68" s="85"/>
      <c r="E68" s="325" t="s">
        <v>63</v>
      </c>
      <c r="F68" s="326"/>
    </row>
    <row r="69" spans="1:6" x14ac:dyDescent="0.25">
      <c r="A69" s="116"/>
      <c r="B69" s="85"/>
      <c r="C69" s="85"/>
      <c r="D69" s="85"/>
      <c r="E69" s="325" t="s">
        <v>50</v>
      </c>
      <c r="F69" s="326"/>
    </row>
    <row r="70" spans="1:6" x14ac:dyDescent="0.25">
      <c r="A70" s="116"/>
      <c r="B70" s="85"/>
      <c r="C70" s="85"/>
      <c r="D70" s="85"/>
      <c r="E70" s="325" t="s">
        <v>69</v>
      </c>
      <c r="F70" s="326"/>
    </row>
    <row r="71" spans="1:6" x14ac:dyDescent="0.25">
      <c r="A71" s="116"/>
      <c r="B71" s="85"/>
      <c r="C71" s="85"/>
      <c r="D71" s="85"/>
      <c r="E71" s="325" t="s">
        <v>66</v>
      </c>
      <c r="F71" s="326"/>
    </row>
    <row r="72" spans="1:6" x14ac:dyDescent="0.25">
      <c r="A72" s="116"/>
      <c r="B72" s="85"/>
      <c r="C72" s="85"/>
      <c r="D72" s="85"/>
      <c r="E72" s="325" t="s">
        <v>60</v>
      </c>
      <c r="F72" s="326"/>
    </row>
    <row r="73" spans="1:6" x14ac:dyDescent="0.25">
      <c r="A73" s="116"/>
      <c r="B73" s="85"/>
      <c r="C73" s="85"/>
      <c r="D73" s="85"/>
      <c r="E73" s="325" t="s">
        <v>55</v>
      </c>
      <c r="F73" s="326"/>
    </row>
    <row r="74" spans="1:6" x14ac:dyDescent="0.25">
      <c r="A74" s="116"/>
      <c r="B74" s="85"/>
      <c r="C74" s="85"/>
      <c r="D74" s="85"/>
      <c r="E74" s="325" t="s">
        <v>61</v>
      </c>
      <c r="F74" s="326"/>
    </row>
    <row r="75" spans="1:6" x14ac:dyDescent="0.25">
      <c r="A75" s="116"/>
      <c r="B75" s="85"/>
      <c r="C75" s="85"/>
      <c r="D75" s="85"/>
      <c r="E75" s="325" t="s">
        <v>74</v>
      </c>
      <c r="F75" s="326"/>
    </row>
    <row r="76" spans="1:6" ht="15.75" thickBot="1" x14ac:dyDescent="0.3">
      <c r="A76" s="118"/>
      <c r="B76" s="84"/>
      <c r="C76" s="84"/>
      <c r="D76" s="84"/>
      <c r="E76" s="325" t="s">
        <v>49</v>
      </c>
      <c r="F76" s="326"/>
    </row>
    <row r="77" spans="1:6" x14ac:dyDescent="0.25">
      <c r="A77" s="108"/>
      <c r="B77" s="108"/>
      <c r="C77" s="108"/>
      <c r="D77" s="108"/>
    </row>
    <row r="78" spans="1:6" x14ac:dyDescent="0.25">
      <c r="A78" s="108"/>
      <c r="B78" s="108"/>
      <c r="C78" s="108"/>
      <c r="D78" s="108"/>
    </row>
    <row r="79" spans="1:6" x14ac:dyDescent="0.25">
      <c r="A79" s="108"/>
      <c r="B79" s="108"/>
      <c r="C79" s="108"/>
      <c r="D79" s="108"/>
    </row>
    <row r="80" spans="1:6" x14ac:dyDescent="0.25">
      <c r="A80" s="108"/>
      <c r="B80" s="108"/>
      <c r="C80" s="108"/>
      <c r="D80" s="108"/>
    </row>
    <row r="81" spans="1:4" x14ac:dyDescent="0.25">
      <c r="A81" s="108"/>
      <c r="B81" s="108"/>
      <c r="C81" s="108"/>
      <c r="D81" s="108"/>
    </row>
    <row r="82" spans="1:4" x14ac:dyDescent="0.25">
      <c r="A82" s="108"/>
      <c r="B82" s="108"/>
      <c r="C82" s="108"/>
      <c r="D82" s="108"/>
    </row>
    <row r="83" spans="1:4" x14ac:dyDescent="0.25">
      <c r="A83" s="108"/>
      <c r="B83" s="108"/>
      <c r="C83" s="108"/>
      <c r="D83" s="108"/>
    </row>
    <row r="84" spans="1:4" x14ac:dyDescent="0.25">
      <c r="A84" s="108"/>
      <c r="B84" s="108"/>
      <c r="C84" s="108"/>
      <c r="D84" s="108"/>
    </row>
    <row r="85" spans="1:4" x14ac:dyDescent="0.25">
      <c r="A85" s="108"/>
      <c r="B85" s="108"/>
      <c r="C85" s="108"/>
      <c r="D85" s="108"/>
    </row>
    <row r="86" spans="1:4" x14ac:dyDescent="0.25">
      <c r="A86" s="108"/>
      <c r="B86" s="108"/>
      <c r="C86" s="108"/>
      <c r="D86" s="108"/>
    </row>
    <row r="87" spans="1:4" x14ac:dyDescent="0.25">
      <c r="A87" s="108"/>
      <c r="B87" s="108"/>
      <c r="C87" s="108"/>
      <c r="D87" s="108"/>
    </row>
    <row r="88" spans="1:4" x14ac:dyDescent="0.25">
      <c r="A88" s="108"/>
      <c r="B88" s="108"/>
      <c r="C88" s="108"/>
      <c r="D88" s="108"/>
    </row>
    <row r="89" spans="1:4" x14ac:dyDescent="0.25">
      <c r="A89" s="108"/>
      <c r="B89" s="108"/>
      <c r="C89" s="108"/>
      <c r="D89" s="108"/>
    </row>
    <row r="90" spans="1:4" x14ac:dyDescent="0.25">
      <c r="A90" s="108"/>
      <c r="B90" s="108"/>
      <c r="C90" s="108"/>
      <c r="D90" s="108"/>
    </row>
  </sheetData>
  <sheetProtection sheet="1" selectLockedCells="1"/>
  <sortState xmlns:xlrd2="http://schemas.microsoft.com/office/spreadsheetml/2017/richdata2" ref="E50:E75">
    <sortCondition ref="E75"/>
  </sortState>
  <mergeCells count="46">
    <mergeCell ref="A4:F4"/>
    <mergeCell ref="E13:F14"/>
    <mergeCell ref="A1:F1"/>
    <mergeCell ref="A3:F3"/>
    <mergeCell ref="A11:B11"/>
    <mergeCell ref="D11:E11"/>
    <mergeCell ref="C5:D5"/>
    <mergeCell ref="A6:B6"/>
    <mergeCell ref="C6:D6"/>
    <mergeCell ref="A5:B5"/>
    <mergeCell ref="E47:F48"/>
    <mergeCell ref="E5:F6"/>
    <mergeCell ref="C14:D14"/>
    <mergeCell ref="C13:D13"/>
    <mergeCell ref="A14:B14"/>
    <mergeCell ref="C47:D47"/>
    <mergeCell ref="A48:B48"/>
    <mergeCell ref="C48:D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74:F74"/>
    <mergeCell ref="E75:F75"/>
    <mergeCell ref="E76:F76"/>
    <mergeCell ref="E69:F69"/>
    <mergeCell ref="E70:F70"/>
    <mergeCell ref="E71:F71"/>
    <mergeCell ref="E72:F72"/>
    <mergeCell ref="E73:F73"/>
  </mergeCells>
  <conditionalFormatting sqref="A16:D46 A50:D90">
    <cfRule type="cellIs" dxfId="4" priority="11" operator="greaterThan">
      <formula>0</formula>
    </cfRule>
  </conditionalFormatting>
  <conditionalFormatting sqref="B8">
    <cfRule type="cellIs" dxfId="3" priority="8" operator="greaterThan">
      <formula>0</formula>
    </cfRule>
  </conditionalFormatting>
  <conditionalFormatting sqref="C14">
    <cfRule type="cellIs" dxfId="2" priority="10" operator="greaterThan">
      <formula>0</formula>
    </cfRule>
  </conditionalFormatting>
  <conditionalFormatting sqref="C48">
    <cfRule type="cellIs" dxfId="1" priority="4" operator="greaterThan">
      <formula>0</formula>
    </cfRule>
  </conditionalFormatting>
  <conditionalFormatting sqref="D8:D9 A9">
    <cfRule type="cellIs" dxfId="0" priority="7" operator="greaterThan">
      <formula>0</formula>
    </cfRule>
  </conditionalFormatting>
  <pageMargins left="0.7" right="0.7" top="0.75" bottom="0.75" header="0.3" footer="0.3"/>
  <pageSetup paperSize="9" orientation="portrait" horizontalDpi="360" verticalDpi="360" r:id="rId1"/>
  <headerFooter>
    <oddHeader>&amp;C&amp;"Cinzel,Normal"&amp;20&amp;K74B230Bon de commande - Ferme des Villettes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AACB-3664-4951-922F-0C512A3FD1A1}">
  <sheetPr>
    <tabColor theme="5" tint="0.39997558519241921"/>
  </sheetPr>
  <dimension ref="A2:J15"/>
  <sheetViews>
    <sheetView zoomScale="84" zoomScaleNormal="84" workbookViewId="0">
      <selection activeCell="E10" sqref="E10"/>
    </sheetView>
  </sheetViews>
  <sheetFormatPr baseColWidth="10" defaultRowHeight="15" x14ac:dyDescent="0.25"/>
  <cols>
    <col min="1" max="1" width="9.140625" customWidth="1"/>
    <col min="2" max="2" width="37.7109375" customWidth="1"/>
    <col min="3" max="10" width="14.42578125" style="31" customWidth="1"/>
    <col min="11" max="11" width="7.42578125" customWidth="1"/>
    <col min="12" max="12" width="24.5703125" customWidth="1"/>
    <col min="13" max="13" width="29.28515625" customWidth="1"/>
  </cols>
  <sheetData>
    <row r="2" spans="1:10" x14ac:dyDescent="0.25">
      <c r="A2" t="s">
        <v>98</v>
      </c>
    </row>
    <row r="5" spans="1:10" ht="15.75" thickBot="1" x14ac:dyDescent="0.3">
      <c r="B5" s="46" t="s">
        <v>131</v>
      </c>
    </row>
    <row r="6" spans="1:10" s="37" customFormat="1" ht="18.75" customHeight="1" thickBot="1" x14ac:dyDescent="0.3">
      <c r="A6" s="37" t="s">
        <v>123</v>
      </c>
      <c r="B6" s="38" t="s">
        <v>145</v>
      </c>
      <c r="C6" s="42" t="s">
        <v>96</v>
      </c>
      <c r="D6" s="42" t="s">
        <v>97</v>
      </c>
    </row>
    <row r="7" spans="1:10" s="5" customFormat="1" ht="18.75" customHeight="1" thickBot="1" x14ac:dyDescent="0.3">
      <c r="A7" s="37" t="s">
        <v>124</v>
      </c>
      <c r="B7" s="39" t="s">
        <v>146</v>
      </c>
      <c r="C7" s="43" t="s">
        <v>99</v>
      </c>
      <c r="D7" s="43" t="s">
        <v>100</v>
      </c>
      <c r="E7" s="43" t="s">
        <v>114</v>
      </c>
      <c r="F7" s="37"/>
      <c r="G7" s="37"/>
      <c r="H7" s="37"/>
      <c r="I7" s="37"/>
      <c r="J7" s="37"/>
    </row>
    <row r="8" spans="1:10" s="5" customFormat="1" ht="18.75" customHeight="1" thickBot="1" x14ac:dyDescent="0.3">
      <c r="A8" s="37" t="s">
        <v>127</v>
      </c>
      <c r="B8" s="39" t="s">
        <v>147</v>
      </c>
      <c r="C8" s="43" t="s">
        <v>107</v>
      </c>
      <c r="D8" s="43" t="s">
        <v>108</v>
      </c>
      <c r="E8" s="43" t="s">
        <v>110</v>
      </c>
      <c r="F8" s="367" t="s">
        <v>109</v>
      </c>
      <c r="G8" s="368"/>
      <c r="H8" s="368"/>
      <c r="I8" s="37"/>
      <c r="J8" s="37"/>
    </row>
    <row r="9" spans="1:10" s="5" customFormat="1" ht="18.75" customHeight="1" x14ac:dyDescent="0.25">
      <c r="A9" s="37" t="s">
        <v>128</v>
      </c>
      <c r="B9" s="39" t="s">
        <v>276</v>
      </c>
      <c r="C9" s="43" t="s">
        <v>251</v>
      </c>
      <c r="D9" s="43" t="s">
        <v>275</v>
      </c>
      <c r="E9" s="43" t="s">
        <v>115</v>
      </c>
      <c r="F9" s="367" t="s">
        <v>116</v>
      </c>
      <c r="G9" s="368"/>
      <c r="H9" s="368"/>
      <c r="J9" s="37"/>
    </row>
    <row r="10" spans="1:10" s="5" customFormat="1" ht="18.75" customHeight="1" x14ac:dyDescent="0.25">
      <c r="A10" s="37"/>
      <c r="B10" s="37"/>
      <c r="C10" s="43"/>
      <c r="D10" s="43"/>
      <c r="E10" s="43"/>
      <c r="F10" s="367"/>
      <c r="G10" s="368"/>
      <c r="H10" s="368"/>
      <c r="I10" s="37"/>
      <c r="J10" s="37"/>
    </row>
    <row r="11" spans="1:10" s="5" customFormat="1" ht="18.75" customHeight="1" thickBot="1" x14ac:dyDescent="0.3">
      <c r="A11" s="37"/>
      <c r="B11" s="45" t="s">
        <v>132</v>
      </c>
      <c r="C11" s="43"/>
      <c r="D11" s="43"/>
      <c r="E11" s="43"/>
      <c r="F11" s="43"/>
      <c r="G11" s="37"/>
      <c r="H11" s="37"/>
      <c r="I11" s="37"/>
      <c r="J11" s="37"/>
    </row>
    <row r="12" spans="1:10" s="5" customFormat="1" ht="18.75" customHeight="1" thickBot="1" x14ac:dyDescent="0.3">
      <c r="A12" s="37" t="s">
        <v>125</v>
      </c>
      <c r="B12" s="40" t="s">
        <v>148</v>
      </c>
      <c r="C12" s="43" t="s">
        <v>101</v>
      </c>
      <c r="D12" s="43" t="s">
        <v>102</v>
      </c>
      <c r="E12" s="43" t="s">
        <v>103</v>
      </c>
      <c r="F12" s="37"/>
    </row>
    <row r="13" spans="1:10" s="5" customFormat="1" ht="18.75" customHeight="1" thickBot="1" x14ac:dyDescent="0.3">
      <c r="A13" s="37" t="s">
        <v>126</v>
      </c>
      <c r="B13" s="40" t="s">
        <v>149</v>
      </c>
      <c r="C13" s="43" t="s">
        <v>104</v>
      </c>
      <c r="D13" s="43" t="s">
        <v>117</v>
      </c>
      <c r="E13" s="43" t="s">
        <v>105</v>
      </c>
      <c r="F13" s="43" t="s">
        <v>106</v>
      </c>
    </row>
    <row r="14" spans="1:10" s="5" customFormat="1" ht="18.75" customHeight="1" thickBot="1" x14ac:dyDescent="0.3">
      <c r="A14" s="37" t="s">
        <v>129</v>
      </c>
      <c r="B14" s="40" t="s">
        <v>150</v>
      </c>
      <c r="C14" s="43" t="s">
        <v>111</v>
      </c>
      <c r="D14" s="43" t="s">
        <v>112</v>
      </c>
      <c r="E14" s="43" t="s">
        <v>113</v>
      </c>
      <c r="F14" s="37"/>
      <c r="G14" s="37"/>
      <c r="H14" s="37"/>
      <c r="I14" s="37"/>
      <c r="J14" s="37"/>
    </row>
    <row r="15" spans="1:10" s="5" customFormat="1" ht="18.75" customHeight="1" x14ac:dyDescent="0.25">
      <c r="A15" s="37" t="s">
        <v>130</v>
      </c>
      <c r="B15" s="41" t="s">
        <v>151</v>
      </c>
      <c r="C15" s="44" t="s">
        <v>118</v>
      </c>
      <c r="D15" s="44" t="s">
        <v>119</v>
      </c>
      <c r="E15" s="44" t="s">
        <v>120</v>
      </c>
      <c r="F15" s="44" t="s">
        <v>121</v>
      </c>
      <c r="G15" s="37"/>
      <c r="H15" s="37"/>
      <c r="I15" s="37"/>
      <c r="J15" s="37"/>
    </row>
  </sheetData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D5E5-97BD-4815-983C-A7836314211B}">
  <sheetPr>
    <tabColor theme="5" tint="0.39997558519241921"/>
  </sheetPr>
  <dimension ref="A1:E57"/>
  <sheetViews>
    <sheetView topLeftCell="A19" zoomScaleNormal="100" workbookViewId="0">
      <selection activeCell="D29" sqref="D29:E30"/>
    </sheetView>
  </sheetViews>
  <sheetFormatPr baseColWidth="10" defaultRowHeight="15" x14ac:dyDescent="0.25"/>
  <cols>
    <col min="1" max="1" width="24.140625" customWidth="1"/>
    <col min="2" max="2" width="10.28515625" customWidth="1"/>
    <col min="3" max="3" width="5.5703125" customWidth="1"/>
    <col min="4" max="4" width="24.140625" customWidth="1"/>
  </cols>
  <sheetData>
    <row r="1" spans="1:5" ht="15.75" thickBot="1" x14ac:dyDescent="0.3"/>
    <row r="2" spans="1:5" ht="15.75" thickBot="1" x14ac:dyDescent="0.3">
      <c r="A2" s="347" t="s">
        <v>26</v>
      </c>
      <c r="B2" s="348"/>
      <c r="C2" s="8"/>
      <c r="D2" s="351" t="s">
        <v>35</v>
      </c>
      <c r="E2" s="352"/>
    </row>
    <row r="3" spans="1:5" ht="15.75" thickBot="1" x14ac:dyDescent="0.3">
      <c r="A3" s="61" t="s">
        <v>42</v>
      </c>
      <c r="B3" s="48" t="s">
        <v>1</v>
      </c>
      <c r="C3" s="8"/>
      <c r="D3" s="59" t="s">
        <v>36</v>
      </c>
      <c r="E3" s="60"/>
    </row>
    <row r="4" spans="1:5" x14ac:dyDescent="0.25">
      <c r="A4" s="236" t="s">
        <v>23</v>
      </c>
      <c r="B4" s="238"/>
      <c r="C4" s="6"/>
      <c r="D4" s="54" t="s">
        <v>37</v>
      </c>
      <c r="E4" s="55">
        <v>3</v>
      </c>
    </row>
    <row r="5" spans="1:5" ht="15.75" thickBot="1" x14ac:dyDescent="0.3">
      <c r="A5" s="56" t="s">
        <v>3</v>
      </c>
      <c r="B5" s="58">
        <v>3.6</v>
      </c>
      <c r="C5" s="4"/>
      <c r="D5" s="54" t="s">
        <v>38</v>
      </c>
      <c r="E5" s="55">
        <v>3</v>
      </c>
    </row>
    <row r="6" spans="1:5" x14ac:dyDescent="0.25">
      <c r="A6" s="233" t="s">
        <v>24</v>
      </c>
      <c r="B6" s="235"/>
      <c r="C6" s="8"/>
      <c r="D6" s="54" t="s">
        <v>39</v>
      </c>
      <c r="E6" s="55">
        <v>3</v>
      </c>
    </row>
    <row r="7" spans="1:5" ht="15.75" thickBot="1" x14ac:dyDescent="0.3">
      <c r="A7" s="54" t="s">
        <v>3</v>
      </c>
      <c r="B7" s="55">
        <v>3</v>
      </c>
      <c r="C7" s="8"/>
      <c r="D7" s="56" t="s">
        <v>40</v>
      </c>
      <c r="E7" s="58">
        <v>3</v>
      </c>
    </row>
    <row r="8" spans="1:5" x14ac:dyDescent="0.25">
      <c r="A8" s="54" t="s">
        <v>4</v>
      </c>
      <c r="B8" s="55">
        <f>B7*4</f>
        <v>12</v>
      </c>
      <c r="C8" s="3"/>
      <c r="D8" s="275" t="s">
        <v>41</v>
      </c>
      <c r="E8" s="277"/>
    </row>
    <row r="9" spans="1:5" x14ac:dyDescent="0.25">
      <c r="A9" s="54" t="s">
        <v>5</v>
      </c>
      <c r="B9" s="55">
        <v>29</v>
      </c>
      <c r="C9" s="3"/>
      <c r="D9" s="54" t="s">
        <v>37</v>
      </c>
      <c r="E9" s="55">
        <v>7</v>
      </c>
    </row>
    <row r="10" spans="1:5" ht="15.75" thickBot="1" x14ac:dyDescent="0.3">
      <c r="A10" s="63" t="s">
        <v>6</v>
      </c>
      <c r="B10" s="64">
        <v>72.5</v>
      </c>
      <c r="C10" s="3"/>
      <c r="D10" s="54" t="s">
        <v>38</v>
      </c>
      <c r="E10" s="55">
        <v>7</v>
      </c>
    </row>
    <row r="11" spans="1:5" x14ac:dyDescent="0.25">
      <c r="A11" s="236" t="s">
        <v>25</v>
      </c>
      <c r="B11" s="238"/>
      <c r="C11" s="8"/>
      <c r="D11" s="54" t="s">
        <v>39</v>
      </c>
      <c r="E11" s="55">
        <v>7</v>
      </c>
    </row>
    <row r="12" spans="1:5" ht="15.75" thickBot="1" x14ac:dyDescent="0.3">
      <c r="A12" s="54" t="s">
        <v>3</v>
      </c>
      <c r="B12" s="55">
        <v>3.2</v>
      </c>
      <c r="C12" s="4"/>
      <c r="D12" s="63" t="s">
        <v>40</v>
      </c>
      <c r="E12" s="64">
        <v>7</v>
      </c>
    </row>
    <row r="13" spans="1:5" x14ac:dyDescent="0.25">
      <c r="A13" s="54" t="s">
        <v>4</v>
      </c>
      <c r="B13" s="55">
        <f>4*B12</f>
        <v>12.8</v>
      </c>
      <c r="C13" s="4"/>
      <c r="D13" s="272" t="s">
        <v>157</v>
      </c>
      <c r="E13" s="274"/>
    </row>
    <row r="14" spans="1:5" x14ac:dyDescent="0.25">
      <c r="A14" s="54" t="s">
        <v>5</v>
      </c>
      <c r="B14" s="55">
        <f>10*B12</f>
        <v>32</v>
      </c>
      <c r="C14" s="4"/>
      <c r="D14" s="54" t="s">
        <v>156</v>
      </c>
      <c r="E14" s="55">
        <v>120</v>
      </c>
    </row>
    <row r="15" spans="1:5" ht="15.75" thickBot="1" x14ac:dyDescent="0.3">
      <c r="A15" s="359" t="s">
        <v>22</v>
      </c>
      <c r="B15" s="360"/>
      <c r="C15" s="4"/>
      <c r="D15" s="56" t="s">
        <v>155</v>
      </c>
      <c r="E15" s="58">
        <v>150</v>
      </c>
    </row>
    <row r="16" spans="1:5" ht="15.75" thickBot="1" x14ac:dyDescent="0.3">
      <c r="A16" s="62" t="s">
        <v>3</v>
      </c>
      <c r="B16" s="55">
        <v>2.5</v>
      </c>
      <c r="C16" s="4"/>
      <c r="D16" s="3"/>
      <c r="E16" s="7"/>
    </row>
    <row r="17" spans="1:5" x14ac:dyDescent="0.25">
      <c r="A17" s="54" t="s">
        <v>4</v>
      </c>
      <c r="B17" s="55">
        <f>4*B16</f>
        <v>10</v>
      </c>
      <c r="C17" s="4"/>
      <c r="D17" s="349" t="s">
        <v>75</v>
      </c>
      <c r="E17" s="350"/>
    </row>
    <row r="18" spans="1:5" ht="15.75" thickBot="1" x14ac:dyDescent="0.3">
      <c r="A18" s="54" t="s">
        <v>5</v>
      </c>
      <c r="B18" s="55">
        <v>23.5</v>
      </c>
      <c r="C18" s="3"/>
      <c r="D18" s="56" t="s">
        <v>76</v>
      </c>
      <c r="E18" s="58">
        <v>7</v>
      </c>
    </row>
    <row r="19" spans="1:5" ht="15.75" thickBot="1" x14ac:dyDescent="0.3">
      <c r="A19" s="227" t="s">
        <v>7</v>
      </c>
      <c r="B19" s="229"/>
      <c r="C19" s="4"/>
    </row>
    <row r="20" spans="1:5" ht="15.75" thickBot="1" x14ac:dyDescent="0.3">
      <c r="A20" s="54" t="s">
        <v>3</v>
      </c>
      <c r="B20" s="55">
        <v>1</v>
      </c>
      <c r="C20" s="4"/>
      <c r="D20" s="355" t="s">
        <v>27</v>
      </c>
      <c r="E20" s="356"/>
    </row>
    <row r="21" spans="1:5" ht="15.75" thickBot="1" x14ac:dyDescent="0.3">
      <c r="A21" s="54" t="s">
        <v>4</v>
      </c>
      <c r="B21" s="55">
        <f>4*B20</f>
        <v>4</v>
      </c>
      <c r="C21" s="4"/>
      <c r="D21" s="51" t="s">
        <v>42</v>
      </c>
      <c r="E21" s="53" t="s">
        <v>1</v>
      </c>
    </row>
    <row r="22" spans="1:5" x14ac:dyDescent="0.25">
      <c r="A22" s="54" t="s">
        <v>5</v>
      </c>
      <c r="B22" s="55">
        <f>10*B20</f>
        <v>10</v>
      </c>
      <c r="C22" s="3"/>
      <c r="D22" s="357" t="s">
        <v>32</v>
      </c>
      <c r="E22" s="358"/>
    </row>
    <row r="23" spans="1:5" ht="15.75" thickBot="1" x14ac:dyDescent="0.3">
      <c r="A23" s="56" t="s">
        <v>6</v>
      </c>
      <c r="B23" s="58">
        <f>25*B20</f>
        <v>25</v>
      </c>
      <c r="C23" s="6"/>
      <c r="D23" s="54" t="s">
        <v>33</v>
      </c>
      <c r="E23" s="55">
        <v>10</v>
      </c>
    </row>
    <row r="24" spans="1:5" ht="15.75" thickBot="1" x14ac:dyDescent="0.3">
      <c r="A24" s="359" t="s">
        <v>14</v>
      </c>
      <c r="B24" s="360"/>
      <c r="C24" s="4"/>
      <c r="D24" s="56" t="s">
        <v>34</v>
      </c>
      <c r="E24" s="58">
        <v>10</v>
      </c>
    </row>
    <row r="25" spans="1:5" x14ac:dyDescent="0.25">
      <c r="A25" s="54" t="s">
        <v>3</v>
      </c>
      <c r="B25" s="55">
        <v>2</v>
      </c>
      <c r="C25" s="4"/>
      <c r="D25" s="357" t="s">
        <v>252</v>
      </c>
      <c r="E25" s="358"/>
    </row>
    <row r="26" spans="1:5" ht="15.75" thickBot="1" x14ac:dyDescent="0.3">
      <c r="A26" s="54" t="s">
        <v>4</v>
      </c>
      <c r="B26" s="55">
        <f>4*B25</f>
        <v>8</v>
      </c>
      <c r="C26" s="3"/>
      <c r="D26" s="63" t="s">
        <v>15</v>
      </c>
      <c r="E26" s="64">
        <v>12</v>
      </c>
    </row>
    <row r="27" spans="1:5" x14ac:dyDescent="0.25">
      <c r="A27" s="54" t="s">
        <v>5</v>
      </c>
      <c r="B27" s="55">
        <f>10*B25</f>
        <v>20</v>
      </c>
      <c r="C27" s="6"/>
      <c r="D27" s="357" t="s">
        <v>16</v>
      </c>
      <c r="E27" s="358"/>
    </row>
    <row r="28" spans="1:5" ht="15.75" thickBot="1" x14ac:dyDescent="0.3">
      <c r="A28" s="56" t="s">
        <v>6</v>
      </c>
      <c r="B28" s="58">
        <f>25*B25</f>
        <v>50</v>
      </c>
      <c r="C28" s="4"/>
      <c r="D28" s="54" t="s">
        <v>15</v>
      </c>
      <c r="E28" s="55">
        <v>6</v>
      </c>
    </row>
    <row r="29" spans="1:5" ht="15.75" thickBot="1" x14ac:dyDescent="0.3">
      <c r="A29" s="3"/>
      <c r="B29" s="3"/>
      <c r="C29" s="4"/>
      <c r="D29" s="365" t="s">
        <v>17</v>
      </c>
      <c r="E29" s="366"/>
    </row>
    <row r="30" spans="1:5" ht="15.75" thickBot="1" x14ac:dyDescent="0.3">
      <c r="A30" s="361" t="s">
        <v>31</v>
      </c>
      <c r="B30" s="362"/>
      <c r="C30" s="3"/>
      <c r="D30" s="56" t="s">
        <v>15</v>
      </c>
      <c r="E30" s="58">
        <v>12</v>
      </c>
    </row>
    <row r="31" spans="1:5" x14ac:dyDescent="0.25">
      <c r="A31" s="54" t="s">
        <v>18</v>
      </c>
      <c r="B31" s="74">
        <v>4</v>
      </c>
      <c r="C31" s="6"/>
    </row>
    <row r="32" spans="1:5" x14ac:dyDescent="0.25">
      <c r="A32" s="63" t="s">
        <v>153</v>
      </c>
      <c r="B32" s="75">
        <v>12</v>
      </c>
      <c r="C32" s="8"/>
    </row>
    <row r="33" spans="1:5" ht="15.75" thickBot="1" x14ac:dyDescent="0.3">
      <c r="A33" s="63" t="s">
        <v>19</v>
      </c>
      <c r="B33" s="75">
        <v>24</v>
      </c>
      <c r="C33" s="8"/>
    </row>
    <row r="34" spans="1:5" x14ac:dyDescent="0.25">
      <c r="A34" s="363" t="s">
        <v>28</v>
      </c>
      <c r="B34" s="364"/>
      <c r="C34" s="8"/>
      <c r="D34" s="353" t="s">
        <v>29</v>
      </c>
      <c r="E34" s="354"/>
    </row>
    <row r="35" spans="1:5" x14ac:dyDescent="0.25">
      <c r="A35" s="54" t="s">
        <v>20</v>
      </c>
      <c r="B35" s="74">
        <v>5</v>
      </c>
      <c r="C35" s="9"/>
      <c r="D35" s="54" t="s">
        <v>9</v>
      </c>
      <c r="E35" s="21">
        <v>0.77</v>
      </c>
    </row>
    <row r="36" spans="1:5" ht="15.75" thickBot="1" x14ac:dyDescent="0.3">
      <c r="A36" s="56" t="s">
        <v>21</v>
      </c>
      <c r="B36" s="76">
        <v>5</v>
      </c>
      <c r="C36" s="8"/>
      <c r="D36" s="54" t="s">
        <v>10</v>
      </c>
      <c r="E36" s="21">
        <v>0.79</v>
      </c>
    </row>
    <row r="37" spans="1:5" ht="15.75" thickBot="1" x14ac:dyDescent="0.3">
      <c r="C37" s="3"/>
      <c r="D37" s="56" t="s">
        <v>11</v>
      </c>
      <c r="E37" s="65">
        <v>4.75</v>
      </c>
    </row>
    <row r="38" spans="1:5" x14ac:dyDescent="0.25">
      <c r="A38" s="3"/>
      <c r="B38" s="3"/>
      <c r="C38" s="6"/>
      <c r="D38" s="353" t="s">
        <v>30</v>
      </c>
      <c r="E38" s="354"/>
    </row>
    <row r="39" spans="1:5" x14ac:dyDescent="0.25">
      <c r="A39" s="3"/>
      <c r="B39" s="3"/>
      <c r="C39" s="8"/>
      <c r="D39" s="54" t="s">
        <v>12</v>
      </c>
      <c r="E39" s="21">
        <v>0.32</v>
      </c>
    </row>
    <row r="40" spans="1:5" x14ac:dyDescent="0.25">
      <c r="C40" s="3"/>
      <c r="D40" s="54" t="s">
        <v>13</v>
      </c>
      <c r="E40" s="21">
        <v>0.34</v>
      </c>
    </row>
    <row r="41" spans="1:5" ht="15.75" thickBot="1" x14ac:dyDescent="0.3">
      <c r="C41" s="3"/>
      <c r="D41" s="56" t="s">
        <v>8</v>
      </c>
      <c r="E41" s="65">
        <v>3</v>
      </c>
    </row>
    <row r="42" spans="1:5" x14ac:dyDescent="0.25">
      <c r="C42" s="3"/>
    </row>
    <row r="43" spans="1:5" x14ac:dyDescent="0.25">
      <c r="C43" s="3"/>
    </row>
    <row r="44" spans="1:5" x14ac:dyDescent="0.25">
      <c r="C44" s="3"/>
    </row>
    <row r="45" spans="1:5" x14ac:dyDescent="0.25">
      <c r="C45" s="3"/>
      <c r="D45" s="3"/>
      <c r="E45" s="3"/>
    </row>
    <row r="46" spans="1:5" x14ac:dyDescent="0.25">
      <c r="C46" s="10"/>
      <c r="D46" s="3"/>
      <c r="E46" s="3"/>
    </row>
    <row r="47" spans="1:5" x14ac:dyDescent="0.25">
      <c r="C47" s="10"/>
      <c r="D47" s="3"/>
      <c r="E47" s="3"/>
    </row>
    <row r="48" spans="1:5" x14ac:dyDescent="0.25">
      <c r="A48" s="3"/>
      <c r="B48" s="3"/>
      <c r="C48" s="11"/>
      <c r="D48" s="73"/>
      <c r="E48" s="73"/>
    </row>
    <row r="49" spans="1:5" x14ac:dyDescent="0.25">
      <c r="A49" s="3"/>
      <c r="B49" s="3"/>
      <c r="C49" s="11"/>
      <c r="D49" s="73"/>
      <c r="E49" s="73"/>
    </row>
    <row r="50" spans="1:5" x14ac:dyDescent="0.25">
      <c r="A50" s="3"/>
      <c r="B50" s="3"/>
      <c r="C50" s="12"/>
      <c r="D50" s="72"/>
      <c r="E50" s="7"/>
    </row>
    <row r="51" spans="1:5" x14ac:dyDescent="0.25">
      <c r="A51" s="3"/>
      <c r="B51" s="3"/>
      <c r="C51" s="4"/>
      <c r="D51" s="71"/>
      <c r="E51" s="7"/>
    </row>
    <row r="52" spans="1:5" x14ac:dyDescent="0.25">
      <c r="A52" s="3"/>
      <c r="B52" s="3"/>
      <c r="C52" s="7"/>
      <c r="D52" s="72"/>
      <c r="E52" s="7"/>
    </row>
    <row r="53" spans="1:5" x14ac:dyDescent="0.25">
      <c r="C53" s="7"/>
      <c r="D53" s="71"/>
      <c r="E53" s="7"/>
    </row>
    <row r="54" spans="1:5" x14ac:dyDescent="0.25">
      <c r="D54" s="72"/>
      <c r="E54" s="7"/>
    </row>
    <row r="55" spans="1:5" x14ac:dyDescent="0.25">
      <c r="D55" s="72"/>
      <c r="E55" s="72"/>
    </row>
    <row r="56" spans="1:5" x14ac:dyDescent="0.25">
      <c r="D56" s="71"/>
      <c r="E56" s="71"/>
    </row>
    <row r="57" spans="1:5" x14ac:dyDescent="0.25">
      <c r="D57" s="73"/>
      <c r="E57" s="73"/>
    </row>
  </sheetData>
  <mergeCells count="20">
    <mergeCell ref="D38:E38"/>
    <mergeCell ref="D20:E20"/>
    <mergeCell ref="D22:E22"/>
    <mergeCell ref="A24:B24"/>
    <mergeCell ref="A6:B6"/>
    <mergeCell ref="A11:B11"/>
    <mergeCell ref="A30:B30"/>
    <mergeCell ref="D25:E25"/>
    <mergeCell ref="D13:E13"/>
    <mergeCell ref="A34:B34"/>
    <mergeCell ref="D27:E27"/>
    <mergeCell ref="A15:B15"/>
    <mergeCell ref="D29:E29"/>
    <mergeCell ref="D34:E34"/>
    <mergeCell ref="A2:B2"/>
    <mergeCell ref="A4:B4"/>
    <mergeCell ref="D8:E8"/>
    <mergeCell ref="A19:B19"/>
    <mergeCell ref="D17:E17"/>
    <mergeCell ref="D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Fiche client et livraison</vt:lpstr>
      <vt:lpstr>Bon de commande</vt:lpstr>
      <vt:lpstr>Etiquettes de bière, préférence</vt:lpstr>
      <vt:lpstr>Villes de livraisons</vt:lpstr>
      <vt:lpstr>Produits et prix</vt:lpstr>
      <vt:lpstr>circuitsdelivraison</vt:lpstr>
      <vt:lpstr>trajet1</vt:lpstr>
      <vt:lpstr>trajet2</vt:lpstr>
      <vt:lpstr>trajet3</vt:lpstr>
      <vt:lpstr>trajet4</vt:lpstr>
      <vt:lpstr>trajet5</vt:lpstr>
      <vt:lpstr>trajet6</vt:lpstr>
      <vt:lpstr>trajet7</vt:lpstr>
      <vt:lpstr>trajet8</vt:lpstr>
      <vt:lpstr>villesdelivraison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RIVERON</dc:creator>
  <cp:lastModifiedBy>Madeleine Riveron</cp:lastModifiedBy>
  <cp:lastPrinted>2023-08-09T10:37:07Z</cp:lastPrinted>
  <dcterms:created xsi:type="dcterms:W3CDTF">2022-09-01T09:47:36Z</dcterms:created>
  <dcterms:modified xsi:type="dcterms:W3CDTF">2024-01-13T12:50:00Z</dcterms:modified>
</cp:coreProperties>
</file>